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0"/>
  </bookViews>
  <sheets>
    <sheet name="Table 1" sheetId="1" r:id="rId1"/>
    <sheet name="Table 2" sheetId="2" r:id="rId2"/>
    <sheet name="Table 3" sheetId="3" r:id="rId3"/>
    <sheet name="Table 4a+b" sheetId="4" r:id="rId4"/>
    <sheet name="Table 5" sheetId="5" r:id="rId5"/>
    <sheet name="Table 6" sheetId="6" r:id="rId6"/>
    <sheet name="Table 7" sheetId="7" r:id="rId7"/>
    <sheet name="Table 8" sheetId="8" r:id="rId8"/>
    <sheet name="Table 9 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Comparison tables" sheetId="26" r:id="rId26"/>
    <sheet name="Potato storage" sheetId="27" r:id="rId27"/>
    <sheet name="Potato storage comparison" sheetId="28" r:id="rId28"/>
    <sheet name="Sheet3" sheetId="29" r:id="rId29"/>
  </sheets>
  <externalReferences>
    <externalReference r:id="rId32"/>
  </externalReferences>
  <definedNames>
    <definedName name="_xlnm.Print_Area" localSheetId="26">'Potato storage'!$A$1:$G$97</definedName>
  </definedNames>
  <calcPr fullCalcOnLoad="1"/>
</workbook>
</file>

<file path=xl/sharedStrings.xml><?xml version="1.0" encoding="utf-8"?>
<sst xmlns="http://schemas.openxmlformats.org/spreadsheetml/2006/main" count="11140" uniqueCount="476">
  <si>
    <t>Spring</t>
  </si>
  <si>
    <t>Undersown</t>
  </si>
  <si>
    <t>Winter</t>
  </si>
  <si>
    <t>Oilseed</t>
  </si>
  <si>
    <t>Peas &amp;</t>
  </si>
  <si>
    <t>Seed</t>
  </si>
  <si>
    <t>Early</t>
  </si>
  <si>
    <t>Maincrop</t>
  </si>
  <si>
    <t>barley</t>
  </si>
  <si>
    <t>wheat</t>
  </si>
  <si>
    <t>oats</t>
  </si>
  <si>
    <t>rape</t>
  </si>
  <si>
    <t>beans</t>
  </si>
  <si>
    <t>Linseed</t>
  </si>
  <si>
    <t>potatoes</t>
  </si>
  <si>
    <t>All crops</t>
  </si>
  <si>
    <t>.</t>
  </si>
  <si>
    <t>Azoxystrobin/chlorothalonil</t>
  </si>
  <si>
    <t>Azoxystrobin/cyproconazole</t>
  </si>
  <si>
    <t>Azoxystrobin/fenpropimorph</t>
  </si>
  <si>
    <t>Boscalid/epoxiconazole</t>
  </si>
  <si>
    <t>Carbendazim/flusilazole</t>
  </si>
  <si>
    <t>Chlorothalonil</t>
  </si>
  <si>
    <t>Chlorothalonil/flusilazole</t>
  </si>
  <si>
    <t>Chlorothalonil/picoxystrobin</t>
  </si>
  <si>
    <t>Cyazofamid</t>
  </si>
  <si>
    <t>Cymoxanil</t>
  </si>
  <si>
    <t>Cymoxanil/mancozeb</t>
  </si>
  <si>
    <t>Cymoxanil/propamocarb hydrochloride</t>
  </si>
  <si>
    <t>Cyproconazole/propiconazole</t>
  </si>
  <si>
    <t>Cyproconazole/trifloxystrobin</t>
  </si>
  <si>
    <t>Cyprodinil</t>
  </si>
  <si>
    <t>Difenoconazole</t>
  </si>
  <si>
    <t>Epoxiconazole</t>
  </si>
  <si>
    <t>Epoxiconazole/fenpropimorph</t>
  </si>
  <si>
    <t>Fenpropidin</t>
  </si>
  <si>
    <t>Fenpropimorph</t>
  </si>
  <si>
    <t>Fenpropimorph/flusilazole</t>
  </si>
  <si>
    <t>Fenpropimorph/pyraclostrobin</t>
  </si>
  <si>
    <t>Fluazinam</t>
  </si>
  <si>
    <t>Fluoxastrobin/prothioconazole</t>
  </si>
  <si>
    <t>Fluquinconazole/prochloraz</t>
  </si>
  <si>
    <t>Flusilazole</t>
  </si>
  <si>
    <t>Mancozeb</t>
  </si>
  <si>
    <t>Mancozeb/propamocarb hydrochloride</t>
  </si>
  <si>
    <t>Mandipropamid</t>
  </si>
  <si>
    <t>Metconazole</t>
  </si>
  <si>
    <t>Metrafenone</t>
  </si>
  <si>
    <t>Picoxystrobin</t>
  </si>
  <si>
    <t>Propamocarb hydrochloride</t>
  </si>
  <si>
    <t>Propiconazole/tebuconazole</t>
  </si>
  <si>
    <t>Proquinazid</t>
  </si>
  <si>
    <t>Prothioconazole</t>
  </si>
  <si>
    <t>Prothioconazole/tebuconazole</t>
  </si>
  <si>
    <t>Prothioconazole/trifloxystrobin</t>
  </si>
  <si>
    <t>Pyraclostrobin</t>
  </si>
  <si>
    <t>Quinoxyfen</t>
  </si>
  <si>
    <t>Tebuconazole</t>
  </si>
  <si>
    <t>Trifloxystrobin</t>
  </si>
  <si>
    <t>Unknown fungicide</t>
  </si>
  <si>
    <t>Bromoxynil/ioxynil</t>
  </si>
  <si>
    <t>Carfentrazone-ethyl</t>
  </si>
  <si>
    <t>Chlorotoluron</t>
  </si>
  <si>
    <t>Clopyralid/picloram</t>
  </si>
  <si>
    <t>2,4-D</t>
  </si>
  <si>
    <t>2,4-DB/linuron/MCPA</t>
  </si>
  <si>
    <t>2,4-DB/MCPA</t>
  </si>
  <si>
    <t>Dicamba/MCPA/mecoprop-P</t>
  </si>
  <si>
    <t>Dicamba/mecoprop-P</t>
  </si>
  <si>
    <t>Dichlorprop-P</t>
  </si>
  <si>
    <t>Diclofop-methyl/fenoxaprop-P-ethyl</t>
  </si>
  <si>
    <t>Diflufenican</t>
  </si>
  <si>
    <t>Diflufenican/flufenacet</t>
  </si>
  <si>
    <t>Diquat</t>
  </si>
  <si>
    <t>Diquat/paraquat</t>
  </si>
  <si>
    <t>Florasulam/fluroxypyr</t>
  </si>
  <si>
    <t>Flufenacet/pendimethalin</t>
  </si>
  <si>
    <t>Fluroxypyr</t>
  </si>
  <si>
    <t>Glyphosate</t>
  </si>
  <si>
    <t>Iodosulfron-methyl-sodium</t>
  </si>
  <si>
    <t>Isoproturon</t>
  </si>
  <si>
    <t>Isoproturon/pendimethalin</t>
  </si>
  <si>
    <t>Linuron</t>
  </si>
  <si>
    <t>MCPA</t>
  </si>
  <si>
    <t>Mecoprop-P</t>
  </si>
  <si>
    <t>Metribuzin</t>
  </si>
  <si>
    <t>Metsulfuron-methyl</t>
  </si>
  <si>
    <t>Paraquat</t>
  </si>
  <si>
    <t>Pendimethalin</t>
  </si>
  <si>
    <t>Pendimethalin/picolinafen</t>
  </si>
  <si>
    <t>Propaquizafop</t>
  </si>
  <si>
    <t>Propyzamide</t>
  </si>
  <si>
    <t>Prosulfocarb</t>
  </si>
  <si>
    <t>Rimsulfuron</t>
  </si>
  <si>
    <t>Tralkoxydim</t>
  </si>
  <si>
    <t>Bifenthrin</t>
  </si>
  <si>
    <t>Chlorpyrifos</t>
  </si>
  <si>
    <t>Cypermethrin</t>
  </si>
  <si>
    <t>Deltamethrin</t>
  </si>
  <si>
    <t>Esfenvalerate</t>
  </si>
  <si>
    <t>Flonicamid</t>
  </si>
  <si>
    <t>Lambda-cyhalothrin</t>
  </si>
  <si>
    <t>Pirimicarb</t>
  </si>
  <si>
    <t>Zeta-cypermethrin</t>
  </si>
  <si>
    <t>Methiocarb</t>
  </si>
  <si>
    <t>Chlormequat with choline chloride</t>
  </si>
  <si>
    <t>2-chloroethylphosphonic acid</t>
  </si>
  <si>
    <t>Maleic hydrazide</t>
  </si>
  <si>
    <t>Trinexapac-ethyl</t>
  </si>
  <si>
    <t>Carboxin/thiram</t>
  </si>
  <si>
    <t>Clothianidin/prothioconazole</t>
  </si>
  <si>
    <t>Fludioxonil</t>
  </si>
  <si>
    <t>Fludioxonil/flutriafol</t>
  </si>
  <si>
    <t>Flutolanil</t>
  </si>
  <si>
    <t>Guazatine/imazalil</t>
  </si>
  <si>
    <t>Imazalil</t>
  </si>
  <si>
    <t>Imazalil/pencycuron</t>
  </si>
  <si>
    <t>Imazalil/thiabendazole</t>
  </si>
  <si>
    <t>Imazalil/triticonazole</t>
  </si>
  <si>
    <t>Prochloraz/triticonazole</t>
  </si>
  <si>
    <t>Silthiofam</t>
  </si>
  <si>
    <t>Thiram</t>
  </si>
  <si>
    <t>Hemp</t>
  </si>
  <si>
    <t>Fungicides</t>
  </si>
  <si>
    <t>Herbicides</t>
  </si>
  <si>
    <t>Insecticides</t>
  </si>
  <si>
    <t>Molluscicides</t>
  </si>
  <si>
    <t>Growth Regulators</t>
  </si>
  <si>
    <t>Seed treatments</t>
  </si>
  <si>
    <t>Undersown barley</t>
  </si>
  <si>
    <t>Winter barley</t>
  </si>
  <si>
    <t>Spring wheat</t>
  </si>
  <si>
    <t>Winter wheat</t>
  </si>
  <si>
    <t>Spring oats</t>
  </si>
  <si>
    <t>Winter oats</t>
  </si>
  <si>
    <t>Oilseed rape</t>
  </si>
  <si>
    <t>Peas &amp; beans</t>
  </si>
  <si>
    <t>Triticale</t>
  </si>
  <si>
    <t>Seed potatoes</t>
  </si>
  <si>
    <t>Total</t>
  </si>
  <si>
    <t>%</t>
  </si>
  <si>
    <t>All pesticides</t>
  </si>
  <si>
    <t>(ha)</t>
  </si>
  <si>
    <t>Beta-cyfluthrin/imidacloprid</t>
  </si>
  <si>
    <t>Imidacloprid/tebuconazole/triazoxide</t>
  </si>
  <si>
    <t>Alpha-cypermethrin</t>
  </si>
  <si>
    <t>Metaldehyde</t>
  </si>
  <si>
    <t>Amidosulfuron</t>
  </si>
  <si>
    <t>Metsulfuron-methyl/thifensulfuron-methyl</t>
  </si>
  <si>
    <t>Metsulfuron-methyl/tribenuron-methyl</t>
  </si>
  <si>
    <t>Thifensulfuron-methyl/tribenuron-methyl</t>
  </si>
  <si>
    <t>Chlorothalonil/cyproconazole/propiconazole</t>
  </si>
  <si>
    <t>Azoxystrobin</t>
  </si>
  <si>
    <t>Epoxiconazole/fenpropimorph/kresoxim-methyl</t>
  </si>
  <si>
    <t>Epoxiconazole/fenpropimorph/metrafenone</t>
  </si>
  <si>
    <t>Chlormequat</t>
  </si>
  <si>
    <t>Amidosulfuron/iodosulfron-methyl-sodium</t>
  </si>
  <si>
    <t>Size group (hectares)</t>
  </si>
  <si>
    <t xml:space="preserve"> </t>
  </si>
  <si>
    <t>10 &lt; 20</t>
  </si>
  <si>
    <t>County</t>
  </si>
  <si>
    <t>Holdings sampled</t>
  </si>
  <si>
    <t>Antrim</t>
  </si>
  <si>
    <t>Armagh</t>
  </si>
  <si>
    <t>Down</t>
  </si>
  <si>
    <t>Fermanagh</t>
  </si>
  <si>
    <t>Londonderry</t>
  </si>
  <si>
    <t>Tyrone</t>
  </si>
  <si>
    <t>Northern Ireland</t>
  </si>
  <si>
    <t>Crop</t>
  </si>
  <si>
    <t>Number of crops surveyed</t>
  </si>
  <si>
    <t>Survey area (ha)</t>
  </si>
  <si>
    <t>Proportion of crops surveyed (%)</t>
  </si>
  <si>
    <t>Maincrop potatoes</t>
  </si>
  <si>
    <t>Pesticide type</t>
  </si>
  <si>
    <t>Other</t>
  </si>
  <si>
    <t>Herbicides &amp; desiccants</t>
  </si>
  <si>
    <t>Sp ha</t>
  </si>
  <si>
    <t>Spring barley</t>
  </si>
  <si>
    <t>sp apps</t>
  </si>
  <si>
    <t>Pesticide type &amp; formulation</t>
  </si>
  <si>
    <t xml:space="preserve">Fungicides        </t>
  </si>
  <si>
    <t>All fungicides</t>
  </si>
  <si>
    <t>All herbicides &amp; desiccants</t>
  </si>
  <si>
    <t xml:space="preserve">Insecticides      </t>
  </si>
  <si>
    <t>All insecticides</t>
  </si>
  <si>
    <t xml:space="preserve">Molluscicides     </t>
  </si>
  <si>
    <t>All molluscicides</t>
  </si>
  <si>
    <t xml:space="preserve">Growth regulators </t>
  </si>
  <si>
    <t xml:space="preserve">All growth regulators </t>
  </si>
  <si>
    <t xml:space="preserve">Seed treatments  </t>
  </si>
  <si>
    <t xml:space="preserve">All seed treatments  </t>
  </si>
  <si>
    <t>All growth regulators</t>
  </si>
  <si>
    <r>
      <t xml:space="preserve">Table 10: </t>
    </r>
    <r>
      <rPr>
        <b/>
        <sz val="10"/>
        <rFont val="Times New Roman"/>
        <family val="1"/>
      </rPr>
      <t xml:space="preserve">    The fifty active ingredients most extensively used on arable crops in Northern</t>
    </r>
  </si>
  <si>
    <t>Active ingredient</t>
  </si>
  <si>
    <t>Treated area (sp ha)</t>
  </si>
  <si>
    <r>
      <t>Table 11:</t>
    </r>
    <r>
      <rPr>
        <b/>
        <sz val="10"/>
        <rFont val="Times New Roman"/>
        <family val="1"/>
      </rPr>
      <t xml:space="preserve">     The fifty active ingredients most extensively used on arable crops in Northern</t>
    </r>
  </si>
  <si>
    <t>Quantity (kg)</t>
  </si>
  <si>
    <t xml:space="preserve">Other </t>
  </si>
  <si>
    <t>Thifensulfuron-methyl</t>
  </si>
  <si>
    <t>Pinoxaden</t>
  </si>
  <si>
    <t>Basic</t>
  </si>
  <si>
    <t>General</t>
  </si>
  <si>
    <t>disease</t>
  </si>
  <si>
    <t>All</t>
  </si>
  <si>
    <t>of</t>
  </si>
  <si>
    <t>Quantity</t>
  </si>
  <si>
    <t>control</t>
  </si>
  <si>
    <t>reasons</t>
  </si>
  <si>
    <t>treatment</t>
  </si>
  <si>
    <t>(kgs)</t>
  </si>
  <si>
    <t>Volunteer</t>
  </si>
  <si>
    <t>area (ha)</t>
  </si>
  <si>
    <t>weed</t>
  </si>
  <si>
    <t>Ground</t>
  </si>
  <si>
    <t>Corn</t>
  </si>
  <si>
    <t>Cleavers</t>
  </si>
  <si>
    <t>preparation</t>
  </si>
  <si>
    <t>Chickweed</t>
  </si>
  <si>
    <t>marigold</t>
  </si>
  <si>
    <t>Headlands</t>
  </si>
  <si>
    <t>All Herbicides &amp; desiccants</t>
  </si>
  <si>
    <t>Aphids</t>
  </si>
  <si>
    <t>Leatherjackets</t>
  </si>
  <si>
    <t>Slugs</t>
  </si>
  <si>
    <t>Growth</t>
  </si>
  <si>
    <t>regulation</t>
  </si>
  <si>
    <t>Growth regulators</t>
  </si>
  <si>
    <t>2-chloroethylphosphonic acid/mepiquat chloride</t>
  </si>
  <si>
    <t>Headwash</t>
  </si>
  <si>
    <t>Groundsel</t>
  </si>
  <si>
    <t>Pesticide Type &amp; Formulation</t>
  </si>
  <si>
    <t>insect</t>
  </si>
  <si>
    <t>Blight</t>
  </si>
  <si>
    <t>Chlorothalonil/propamocarb hydrochloride</t>
  </si>
  <si>
    <t>Fenamidone/propamocarb hydrochloride</t>
  </si>
  <si>
    <t>Fluopicolide/propamocarb hydrochloride</t>
  </si>
  <si>
    <t>Scutch</t>
  </si>
  <si>
    <t>Survey Year</t>
  </si>
  <si>
    <t>Differences between:</t>
  </si>
  <si>
    <t>Cereals</t>
  </si>
  <si>
    <t>Undersown wheat</t>
  </si>
  <si>
    <t>Undersown oats</t>
  </si>
  <si>
    <t>All cereals</t>
  </si>
  <si>
    <t>Spring oilseed rape</t>
  </si>
  <si>
    <t>Winter oilseed rape</t>
  </si>
  <si>
    <t>All oilseed rape *</t>
  </si>
  <si>
    <t>Maize</t>
  </si>
  <si>
    <t>Lupins</t>
  </si>
  <si>
    <t>Set-aside</t>
  </si>
  <si>
    <t>Potatoes</t>
  </si>
  <si>
    <t>Early potatoes</t>
  </si>
  <si>
    <t>All potatoes</t>
  </si>
  <si>
    <t>**43,447</t>
  </si>
  <si>
    <t>* both winter &amp; spring oilseed rape</t>
  </si>
  <si>
    <t>**excluding potatoes</t>
  </si>
  <si>
    <t>sp ha</t>
  </si>
  <si>
    <t xml:space="preserve">    Carbamates</t>
  </si>
  <si>
    <t xml:space="preserve">    Organochlorines</t>
  </si>
  <si>
    <t xml:space="preserve">    Organophosphates</t>
  </si>
  <si>
    <t xml:space="preserve">    Pyrethroids</t>
  </si>
  <si>
    <t xml:space="preserve">    Azomethine</t>
  </si>
  <si>
    <t xml:space="preserve">    Neonicotinoid</t>
  </si>
  <si>
    <t xml:space="preserve">    Feeding blocker</t>
  </si>
  <si>
    <t xml:space="preserve">    Mixed Formulations</t>
  </si>
  <si>
    <t xml:space="preserve">    Unknown insecticides</t>
  </si>
  <si>
    <t>Mixed formulations</t>
  </si>
  <si>
    <t>Area grown (ha)</t>
  </si>
  <si>
    <t>tonnes</t>
  </si>
  <si>
    <t xml:space="preserve">    Unknown Insecticide</t>
  </si>
  <si>
    <t>0.38*</t>
  </si>
  <si>
    <t>*  Seed treatments on potatoes not recorded</t>
  </si>
  <si>
    <t>&lt;0.001</t>
  </si>
  <si>
    <t>&lt;0.0001</t>
  </si>
  <si>
    <t>2006-00</t>
  </si>
  <si>
    <t>2006-02</t>
  </si>
  <si>
    <t>2006-04</t>
  </si>
  <si>
    <t xml:space="preserve">    Neonicotinoid </t>
  </si>
  <si>
    <t xml:space="preserve">    Mixed Formulation</t>
  </si>
  <si>
    <t>*</t>
  </si>
  <si>
    <t>&lt;0.01</t>
  </si>
  <si>
    <t>*  Seed treatments not recorded</t>
  </si>
  <si>
    <t xml:space="preserve">   Unknown insecticide</t>
  </si>
  <si>
    <t xml:space="preserve">   Azomethine</t>
  </si>
  <si>
    <t>&lt; 0.1</t>
  </si>
  <si>
    <t>&lt;.01</t>
  </si>
  <si>
    <t xml:space="preserve">    Unkown insecticide</t>
  </si>
  <si>
    <t>&lt; 0.01</t>
  </si>
  <si>
    <t xml:space="preserve">    Azomethines</t>
  </si>
  <si>
    <t>Location of holding</t>
  </si>
  <si>
    <t>Ware</t>
  </si>
  <si>
    <t>Ware potatoes</t>
  </si>
  <si>
    <t>Total quantity treated (tt)</t>
  </si>
  <si>
    <t xml:space="preserve">                      Ireland, 2008.</t>
  </si>
  <si>
    <t>Total quantity (kg)</t>
  </si>
  <si>
    <t xml:space="preserve">                     Northern Ireland, 2008.</t>
  </si>
  <si>
    <t>Active ingredients</t>
  </si>
  <si>
    <t xml:space="preserve">                     (weighted).</t>
  </si>
  <si>
    <t xml:space="preserve">                     by weight (kilograms).</t>
  </si>
  <si>
    <t>Quantity used (kg)</t>
  </si>
  <si>
    <t>Chlorpropham</t>
  </si>
  <si>
    <t xml:space="preserve">                     stored in Northern Ireland, 2008.</t>
  </si>
  <si>
    <t>Type of storage building</t>
  </si>
  <si>
    <t>Barn store</t>
  </si>
  <si>
    <t>Boxed</t>
  </si>
  <si>
    <t>Bulk</t>
  </si>
  <si>
    <t>Unknown</t>
  </si>
  <si>
    <t>All barn stores</t>
  </si>
  <si>
    <t>Modified Barn</t>
  </si>
  <si>
    <t>All modified barns</t>
  </si>
  <si>
    <t>Purpose built ventilated store</t>
  </si>
  <si>
    <t>All purpose built ventilated stores</t>
  </si>
  <si>
    <t>Refrigerated store</t>
  </si>
  <si>
    <t>All refrigerated stores</t>
  </si>
  <si>
    <t>Type of storage method</t>
  </si>
  <si>
    <t>Difference between:</t>
  </si>
  <si>
    <t>Quantity stored (t)</t>
  </si>
  <si>
    <t>Quantity treated (tt)</t>
  </si>
  <si>
    <t>Quantity of pesticides (kg)</t>
  </si>
  <si>
    <t>Quantity untreated (t)</t>
  </si>
  <si>
    <t>Reserved potatoes</t>
  </si>
  <si>
    <r>
      <t xml:space="preserve">Table 12:  </t>
    </r>
    <r>
      <rPr>
        <b/>
        <sz val="10"/>
        <rFont val="Times New Roman"/>
        <family val="1"/>
      </rPr>
      <t xml:space="preserve">   Spring barley: pesticide-treated area (spray-hectares), weights of pesticides applied (kilograms) and reason for use.</t>
    </r>
  </si>
  <si>
    <r>
      <t xml:space="preserve">Table 16: </t>
    </r>
    <r>
      <rPr>
        <b/>
        <sz val="10"/>
        <rFont val="Times New Roman"/>
        <family val="1"/>
      </rPr>
      <t xml:space="preserve">    Winter wheat: pesticide-treated area (spray-hectares), weights of pesticides applied (kilograms) and reason for use.</t>
    </r>
  </si>
  <si>
    <r>
      <t xml:space="preserve">Table 13:    </t>
    </r>
    <r>
      <rPr>
        <b/>
        <sz val="10"/>
        <rFont val="Times New Roman"/>
        <family val="1"/>
      </rPr>
      <t xml:space="preserve"> Undersown barley: pesticide-treated area (spray-hectares), weights of pesticides applied (kilograms) and reason for use.</t>
    </r>
  </si>
  <si>
    <r>
      <t xml:space="preserve">Table 14:  </t>
    </r>
    <r>
      <rPr>
        <b/>
        <sz val="10"/>
        <rFont val="Times New Roman"/>
        <family val="1"/>
      </rPr>
      <t xml:space="preserve">   Winter barley: pesticide-treated area (spray-hectares), weights of pesticides applied (kilograms) and reason for use.</t>
    </r>
  </si>
  <si>
    <r>
      <t xml:space="preserve">Table 15:   </t>
    </r>
    <r>
      <rPr>
        <b/>
        <sz val="10"/>
        <rFont val="Times New Roman"/>
        <family val="1"/>
      </rPr>
      <t xml:space="preserve">  Spring wheat: pesticide-treated area (spray-hectares), weights of pesticides applied (kilograms) and reason for use.</t>
    </r>
  </si>
  <si>
    <r>
      <t>Table 45:</t>
    </r>
    <r>
      <rPr>
        <b/>
        <sz val="10"/>
        <rFont val="Times New Roman"/>
        <family val="1"/>
      </rPr>
      <t xml:space="preserve">    Estimated quantity (tonnes) of potato crops stored regionally in Northern Ireland, 2008.</t>
    </r>
  </si>
  <si>
    <r>
      <t xml:space="preserve">Table 46: </t>
    </r>
    <r>
      <rPr>
        <b/>
        <sz val="10"/>
        <rFont val="Times New Roman"/>
        <family val="1"/>
      </rPr>
      <t xml:space="preserve">   Estimated quantity (treated tonnes) of potatoes stored regionally in Northern Ireland, 2008.</t>
    </r>
  </si>
  <si>
    <r>
      <t xml:space="preserve">Table 47: </t>
    </r>
    <r>
      <rPr>
        <b/>
        <sz val="10"/>
        <rFont val="Times New Roman"/>
        <family val="1"/>
      </rPr>
      <t xml:space="preserve">   The weight of pesticides (kilograms) applied regionally to potatoes stored in Northern</t>
    </r>
  </si>
  <si>
    <r>
      <t xml:space="preserve">Table 48: </t>
    </r>
    <r>
      <rPr>
        <b/>
        <sz val="10"/>
        <rFont val="Times New Roman"/>
        <family val="1"/>
      </rPr>
      <t xml:space="preserve">   Estimated quantity (treated tonnes) of potatoes in storage receiving pesticide treatment in </t>
    </r>
  </si>
  <si>
    <r>
      <t xml:space="preserve">Table 49:  </t>
    </r>
    <r>
      <rPr>
        <b/>
        <sz val="10"/>
        <rFont val="Times New Roman"/>
        <family val="1"/>
      </rPr>
      <t xml:space="preserve">  Weight (kg) of active ingredients applied to stored potatoes in Northern Ireland, 2008</t>
    </r>
  </si>
  <si>
    <r>
      <t>Table 50:</t>
    </r>
    <r>
      <rPr>
        <b/>
        <sz val="10"/>
        <rFont val="Times New Roman"/>
        <family val="1"/>
      </rPr>
      <t xml:space="preserve">    The active ingredients applied to stored potatoes in Northern Ireland in 2008, prioritised</t>
    </r>
  </si>
  <si>
    <r>
      <t xml:space="preserve">Table 51: </t>
    </r>
    <r>
      <rPr>
        <b/>
        <sz val="10"/>
        <rFont val="Times New Roman"/>
        <family val="1"/>
      </rPr>
      <t xml:space="preserve">   Type of storage building, storage method, potato type and quantity (tonnes) of potatoes</t>
    </r>
  </si>
  <si>
    <r>
      <t xml:space="preserve">Table 52: </t>
    </r>
    <r>
      <rPr>
        <b/>
        <sz val="10"/>
        <rFont val="Times New Roman"/>
        <family val="1"/>
      </rPr>
      <t xml:space="preserve">   Type of storage method, potato type and total quantity (tonnes) of potatoes stored in </t>
    </r>
  </si>
  <si>
    <r>
      <t xml:space="preserve">Table 53:   </t>
    </r>
    <r>
      <rPr>
        <b/>
        <sz val="10"/>
        <rFont val="Times New Roman"/>
        <family val="1"/>
      </rPr>
      <t xml:space="preserve"> Comparison of ware potatoes stored (tonnes), treated (treated tonnes) and the weight of pesticides applied (kilograms) to stored potatoes between 1992 and 2006.</t>
    </r>
  </si>
  <si>
    <r>
      <t xml:space="preserve">Table 54:   </t>
    </r>
    <r>
      <rPr>
        <b/>
        <sz val="10"/>
        <rFont val="Times New Roman"/>
        <family val="1"/>
      </rPr>
      <t xml:space="preserve"> Comparison of seed potatoes stored (tonnes), treated (treated tonnes) and the weight of pesticides applied (kilograms) to stored potatoes between 1992 and 2006.</t>
    </r>
  </si>
  <si>
    <r>
      <t xml:space="preserve">Table 55:   </t>
    </r>
    <r>
      <rPr>
        <b/>
        <sz val="10"/>
        <rFont val="Times New Roman"/>
        <family val="1"/>
      </rPr>
      <t xml:space="preserve"> Comparison of reserved potatoes stored (tonnes), treated (treated tonnes) and the weight of pesticides applied (kilograms) to stored potatoes between 1992 and 2006.</t>
    </r>
  </si>
  <si>
    <r>
      <t xml:space="preserve">Table 56:   </t>
    </r>
    <r>
      <rPr>
        <b/>
        <sz val="10"/>
        <rFont val="Times New Roman"/>
        <family val="1"/>
      </rPr>
      <t xml:space="preserve"> Comparison of all potatoes stored (tonnes), treated (treated tonnes) and the weight of pesticides applied (kilograms) to stored potatoes between 1992 and 2006.</t>
    </r>
  </si>
  <si>
    <r>
      <t xml:space="preserve">Table 33:  </t>
    </r>
    <r>
      <rPr>
        <b/>
        <sz val="10"/>
        <rFont val="Times New Roman"/>
        <family val="1"/>
      </rPr>
      <t xml:space="preserve">  The area (spray-hectares) of peas and beans treated with pesticides in Northern Ireland, 1998-2008. </t>
    </r>
  </si>
  <si>
    <r>
      <t xml:space="preserve">Table 34:  </t>
    </r>
    <r>
      <rPr>
        <b/>
        <sz val="10"/>
        <rFont val="Times New Roman"/>
        <family val="1"/>
      </rPr>
      <t xml:space="preserve">  The quantity (tonnes) of pesticides applied to peas and beans in Northern Ireland, 1998-2008. </t>
    </r>
  </si>
  <si>
    <r>
      <t xml:space="preserve">Table 35:  </t>
    </r>
    <r>
      <rPr>
        <b/>
        <sz val="10"/>
        <rFont val="Times New Roman"/>
        <family val="1"/>
      </rPr>
      <t xml:space="preserve">  The area (spray-hectares) of set-aside treated with pesticides in Northern Ireland, 2000-2008. </t>
    </r>
  </si>
  <si>
    <r>
      <t xml:space="preserve">Table 36:  </t>
    </r>
    <r>
      <rPr>
        <b/>
        <sz val="10"/>
        <rFont val="Times New Roman"/>
        <family val="1"/>
      </rPr>
      <t xml:space="preserve">  The quantity (tonnes) of pesticides applied to set-aside in Northern Ireland, 2000-2008. </t>
    </r>
  </si>
  <si>
    <r>
      <t xml:space="preserve">Table 37:  </t>
    </r>
    <r>
      <rPr>
        <b/>
        <sz val="10"/>
        <rFont val="Times New Roman"/>
        <family val="1"/>
      </rPr>
      <t xml:space="preserve">  The area (spray-hectares) of potato crops treated with pesticides in Northern Ireland, 1990-2008. </t>
    </r>
  </si>
  <si>
    <r>
      <t xml:space="preserve">Table 38:  </t>
    </r>
    <r>
      <rPr>
        <b/>
        <sz val="10"/>
        <rFont val="Times New Roman"/>
        <family val="1"/>
      </rPr>
      <t xml:space="preserve">  The quantity (tonnes) of pesticides applied to potato crops in Northern Ireland, 1990-2008. </t>
    </r>
  </si>
  <si>
    <r>
      <t xml:space="preserve">Table 39:  </t>
    </r>
    <r>
      <rPr>
        <b/>
        <sz val="10"/>
        <rFont val="Times New Roman"/>
        <family val="1"/>
      </rPr>
      <t xml:space="preserve">  The area (spray-hectares) of seed potatoes treated with pesticides in Northern Ireland, 1990-2008. </t>
    </r>
  </si>
  <si>
    <r>
      <t xml:space="preserve">Table 40:  </t>
    </r>
    <r>
      <rPr>
        <b/>
        <sz val="10"/>
        <rFont val="Times New Roman"/>
        <family val="1"/>
      </rPr>
      <t xml:space="preserve">  The quantity (tonnes) of pesticides applied to seed potatoes in Northern Ireland, 1990-2008. </t>
    </r>
  </si>
  <si>
    <r>
      <t xml:space="preserve">Table 41:  </t>
    </r>
    <r>
      <rPr>
        <b/>
        <sz val="10"/>
        <rFont val="Times New Roman"/>
        <family val="1"/>
      </rPr>
      <t xml:space="preserve">  The area (spray-hectares) of early potatoes treated with pesticides in Northern Ireland, 1990-2008. </t>
    </r>
  </si>
  <si>
    <r>
      <t xml:space="preserve">Table 42:  </t>
    </r>
    <r>
      <rPr>
        <b/>
        <sz val="10"/>
        <rFont val="Times New Roman"/>
        <family val="1"/>
      </rPr>
      <t xml:space="preserve">  The quantity (tonnes) of pesticides applied to early potatoes in Northern Ireland, 1990-2008. </t>
    </r>
  </si>
  <si>
    <r>
      <t xml:space="preserve">Table 43:  </t>
    </r>
    <r>
      <rPr>
        <b/>
        <sz val="10"/>
        <rFont val="Times New Roman"/>
        <family val="1"/>
      </rPr>
      <t xml:space="preserve">  The area (spray-hectares) of maincrop potatoes treated with pesticides in Northern Ireland, 1990-2008.</t>
    </r>
  </si>
  <si>
    <r>
      <t xml:space="preserve">Table 44:  </t>
    </r>
    <r>
      <rPr>
        <b/>
        <sz val="10"/>
        <rFont val="Times New Roman"/>
        <family val="1"/>
      </rPr>
      <t xml:space="preserve">  The quantity (tonnes) of pesticides applied to maincrop potatoes in Northern Ireland, 1990-2008.   </t>
    </r>
  </si>
  <si>
    <r>
      <t xml:space="preserve">Table 4a: </t>
    </r>
    <r>
      <rPr>
        <b/>
        <sz val="10"/>
        <rFont val="Times New Roman"/>
        <family val="1"/>
      </rPr>
      <t xml:space="preserve">    Estimated area (spray-hectares) of arable crops treated regionally with each pesticide</t>
    </r>
  </si>
  <si>
    <t xml:space="preserve">Total = </t>
  </si>
  <si>
    <t>Holdings in size group</t>
  </si>
  <si>
    <r>
      <t xml:space="preserve">Table 4b: </t>
    </r>
    <r>
      <rPr>
        <b/>
        <sz val="10"/>
        <rFont val="Times New Roman"/>
        <family val="1"/>
      </rPr>
      <t xml:space="preserve">    Estimated weight (kg) applied to arable crops regionally with each pesticide</t>
    </r>
  </si>
  <si>
    <r>
      <t xml:space="preserve">Table 5: </t>
    </r>
    <r>
      <rPr>
        <b/>
        <sz val="10"/>
        <rFont val="Times New Roman"/>
        <family val="1"/>
      </rPr>
      <t xml:space="preserve">    The total area (spray-hectares) and the basic area (hectares), (in parentheses), of arable crops treated with each pesticide type, </t>
    </r>
  </si>
  <si>
    <t>20 &lt; 50</t>
  </si>
  <si>
    <t>50 &lt; 100</t>
  </si>
  <si>
    <r>
      <t xml:space="preserve">Table 1: </t>
    </r>
    <r>
      <rPr>
        <b/>
        <sz val="10"/>
        <rFont val="Times New Roman"/>
        <family val="1"/>
      </rPr>
      <t xml:space="preserve">    Number of farms in each size class with arable crops in the Northern Ireland June 2010 census and the number of samples from each class.</t>
    </r>
  </si>
  <si>
    <t>&lt; 5</t>
  </si>
  <si>
    <t>5&lt; 10</t>
  </si>
  <si>
    <t>100+</t>
  </si>
  <si>
    <r>
      <t xml:space="preserve">Table 2: </t>
    </r>
    <r>
      <rPr>
        <b/>
        <sz val="10"/>
        <rFont val="Times New Roman"/>
        <family val="1"/>
      </rPr>
      <t xml:space="preserve">    The total number and area (hectares) of crops sampled, and the proportion (%) of the total area of arable crops surveyed in Northern Ireland, 2010.</t>
    </r>
  </si>
  <si>
    <r>
      <t>Table 3:</t>
    </r>
    <r>
      <rPr>
        <b/>
        <sz val="10"/>
        <rFont val="Times New Roman"/>
        <family val="1"/>
      </rPr>
      <t xml:space="preserve">     Estimated area (hectares) of arable crops grown regionally in Northern Ireland 2010.</t>
    </r>
  </si>
  <si>
    <t xml:space="preserve">                    type in Northern Ireland 2010.</t>
  </si>
  <si>
    <t xml:space="preserve">                    in Northern Ireland 2010.</t>
  </si>
  <si>
    <r>
      <t xml:space="preserve">Table 6:   </t>
    </r>
    <r>
      <rPr>
        <b/>
        <sz val="10"/>
        <rFont val="Times New Roman"/>
        <family val="1"/>
      </rPr>
      <t xml:space="preserve">  Total quantity (kilograms) of each pesticide type used on arable crops in Northern Ireland 2010.</t>
    </r>
  </si>
  <si>
    <r>
      <t>Table 7:</t>
    </r>
    <r>
      <rPr>
        <b/>
        <sz val="10"/>
        <rFont val="Times New Roman"/>
        <family val="1"/>
      </rPr>
      <t xml:space="preserve">     The proportional area (%) of each crop treated with pesticides and the mean number of spray applications (in parentheses) in Northern Ireland, 2010.</t>
    </r>
  </si>
  <si>
    <t>Mean = 25</t>
  </si>
  <si>
    <t>Formulation</t>
  </si>
  <si>
    <t>__________</t>
  </si>
  <si>
    <t>Methylated rapeseed oil</t>
  </si>
  <si>
    <t>Benthiavalicarb-isopropyl/mancozeb</t>
  </si>
  <si>
    <t>Cyprodinil/isopyrazam</t>
  </si>
  <si>
    <t>Dimethomorph/mancozeb</t>
  </si>
  <si>
    <t>Epoxiconazole/metconazole</t>
  </si>
  <si>
    <t>Epoxiconazole/prochloraz</t>
  </si>
  <si>
    <t>Epoxiconazole/pyraclostrobin</t>
  </si>
  <si>
    <t>Fluazinam/metalaxyl-M</t>
  </si>
  <si>
    <t>Flutriafol</t>
  </si>
  <si>
    <t>Mancozeb/Metalaxyl-M</t>
  </si>
  <si>
    <t>Propiconazole</t>
  </si>
  <si>
    <t>Sulphur</t>
  </si>
  <si>
    <t>Bentazone</t>
  </si>
  <si>
    <t>Bifenox</t>
  </si>
  <si>
    <t>Chlorotoluron/diflufenican</t>
  </si>
  <si>
    <t>2,4-D/MCPA</t>
  </si>
  <si>
    <t>Diflufenican/isoproturon</t>
  </si>
  <si>
    <t>Tribenuron-methyl</t>
  </si>
  <si>
    <t>Unknown herbicide</t>
  </si>
  <si>
    <t>Deltamethrin/pirimicarb</t>
  </si>
  <si>
    <t>Thiacloprid</t>
  </si>
  <si>
    <t>Chlormequat/Imazaquin</t>
  </si>
  <si>
    <t>Synthetic latex</t>
  </si>
  <si>
    <t>3-Indolebutyric acid/cytokinin</t>
  </si>
  <si>
    <t>Ipconazole</t>
  </si>
  <si>
    <t>Prochloraz/thiram</t>
  </si>
  <si>
    <t>TOTAL</t>
  </si>
  <si>
    <t>___________________</t>
  </si>
  <si>
    <t>Fluopicolide</t>
  </si>
  <si>
    <t>Flufenacet</t>
  </si>
  <si>
    <t>Fluoxastrobin</t>
  </si>
  <si>
    <t>Iodosulfron-methyl-Sodium</t>
  </si>
  <si>
    <t>Fenamidone</t>
  </si>
  <si>
    <t>Cyproconazole</t>
  </si>
  <si>
    <t>Dimethomorph</t>
  </si>
  <si>
    <t>Kresoxim-methyl</t>
  </si>
  <si>
    <t>Prochloraz</t>
  </si>
  <si>
    <t>Isopyrazam</t>
  </si>
  <si>
    <t>Boscalid</t>
  </si>
  <si>
    <t>2,4-DB</t>
  </si>
  <si>
    <t>Alcohol ethoxylates</t>
  </si>
  <si>
    <t>3,6-Dioxaoctadecylsulphate sodium salt</t>
  </si>
  <si>
    <t xml:space="preserve">                       Ireland in 2010, ranked by area treated (spray-hectares).</t>
  </si>
  <si>
    <t xml:space="preserve">                       Ireland in 2010, ranked by weight (kilograms).</t>
  </si>
  <si>
    <t>Epoxiconazole/fenpropimorph/pyraclostrobin</t>
  </si>
  <si>
    <t>Fluoxastrobin/prothioconazole/trifloxystrobin</t>
  </si>
  <si>
    <t>Carfentrazone-ethyl/flupyrsulfron-methyl</t>
  </si>
  <si>
    <t>Diflufenican/iodosulfron-methyl-sodium/mesosulfuron-methyl</t>
  </si>
  <si>
    <t>Chlormequat/2-chloroethylphosphonic acid</t>
  </si>
  <si>
    <t>Fludioxonil/metalaxyl-M/thiamethoxam</t>
  </si>
  <si>
    <r>
      <t>Table 8:</t>
    </r>
    <r>
      <rPr>
        <b/>
        <sz val="10"/>
        <rFont val="Times New Roman"/>
        <family val="1"/>
      </rPr>
      <t xml:space="preserve">     Estimated area (spray-hectares) of arable crops treated with pesticide formulations in Northern Ireland in 2010.</t>
    </r>
  </si>
  <si>
    <t xml:space="preserve">All other </t>
  </si>
  <si>
    <r>
      <rPr>
        <b/>
        <sz val="10"/>
        <color indexed="12"/>
        <rFont val="Times New Roman"/>
        <family val="1"/>
      </rPr>
      <t>Table 9: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Estimated quantities (kilograms) of pesticide formulations used on arable crops in Northern Ireland in 2010.</t>
    </r>
  </si>
  <si>
    <t>Cereal</t>
  </si>
  <si>
    <t>Disease</t>
  </si>
  <si>
    <t>fungus</t>
  </si>
  <si>
    <t>aphids</t>
  </si>
  <si>
    <t>Couch</t>
  </si>
  <si>
    <t>prevention</t>
  </si>
  <si>
    <t>__________________________________________________</t>
  </si>
  <si>
    <t>_______</t>
  </si>
  <si>
    <t>___________</t>
  </si>
  <si>
    <t>_________</t>
  </si>
  <si>
    <t>Harvest</t>
  </si>
  <si>
    <t>and</t>
  </si>
  <si>
    <t>aid</t>
  </si>
  <si>
    <t>cleavers</t>
  </si>
  <si>
    <t>________</t>
  </si>
  <si>
    <t>Reason for use Spring</t>
  </si>
  <si>
    <t>Ringspot</t>
  </si>
  <si>
    <t>______________</t>
  </si>
  <si>
    <t>[ Vers. 1]</t>
  </si>
  <si>
    <t>barley Sp ha  by formula by crop</t>
  </si>
  <si>
    <t>Meadow</t>
  </si>
  <si>
    <t>grass</t>
  </si>
  <si>
    <t>fungal</t>
  </si>
  <si>
    <t>Desiccation</t>
  </si>
  <si>
    <t>&lt;0.1</t>
  </si>
  <si>
    <t>2010-90</t>
  </si>
  <si>
    <t>2010-92</t>
  </si>
  <si>
    <t>2010-94</t>
  </si>
  <si>
    <t>2010-96</t>
  </si>
  <si>
    <t>2010-98</t>
  </si>
  <si>
    <t>2010-00</t>
  </si>
  <si>
    <t>2010-02</t>
  </si>
  <si>
    <t>2010-04</t>
  </si>
  <si>
    <t>2010-06</t>
  </si>
  <si>
    <t>2010-08</t>
  </si>
  <si>
    <r>
      <t xml:space="preserve">Table 32:  </t>
    </r>
    <r>
      <rPr>
        <b/>
        <sz val="10"/>
        <rFont val="Times New Roman"/>
        <family val="1"/>
      </rPr>
      <t xml:space="preserve">  The quantity (tonnes) of pesticides applied to oilseed rape in Northern Ireland, 1990-2010. </t>
    </r>
  </si>
  <si>
    <r>
      <t xml:space="preserve">Table 31:  </t>
    </r>
    <r>
      <rPr>
        <b/>
        <sz val="10"/>
        <rFont val="Times New Roman"/>
        <family val="1"/>
      </rPr>
      <t xml:space="preserve">  The area (spray-hectares) of oilseed rape treated with pesticides in Northern Ireland, 1990-2010. </t>
    </r>
  </si>
  <si>
    <r>
      <t xml:space="preserve">Table 30:  </t>
    </r>
    <r>
      <rPr>
        <b/>
        <sz val="10"/>
        <rFont val="Times New Roman"/>
        <family val="1"/>
      </rPr>
      <t xml:space="preserve">  The quantity (tonnes) of pesticides applied to cereal crops in Northern Ireland, 1990-2010. </t>
    </r>
  </si>
  <si>
    <r>
      <t xml:space="preserve">Table 29:  </t>
    </r>
    <r>
      <rPr>
        <b/>
        <sz val="10"/>
        <rFont val="Times New Roman"/>
        <family val="1"/>
      </rPr>
      <t xml:space="preserve">  The area (spray-hectares) of cereal crops treated with pesticides in Northern Ireland, 1990-2010. </t>
    </r>
  </si>
  <si>
    <r>
      <t>Table 28:</t>
    </r>
    <r>
      <rPr>
        <b/>
        <sz val="10"/>
        <rFont val="Times New Roman"/>
        <family val="1"/>
      </rPr>
      <t xml:space="preserve">    The quantity (tonnes) of pesticides applied to arable crops in Northern Ireland, 1990-2010. </t>
    </r>
  </si>
  <si>
    <r>
      <t>Table 27:</t>
    </r>
    <r>
      <rPr>
        <b/>
        <sz val="10"/>
        <rFont val="Times New Roman"/>
        <family val="1"/>
      </rPr>
      <t xml:space="preserve">    The area (spray-hectares) of arable crops treated with pesticides in Northern Ireland, 1990-2010. </t>
    </r>
  </si>
  <si>
    <r>
      <t>Table 26:</t>
    </r>
    <r>
      <rPr>
        <b/>
        <sz val="10"/>
        <rFont val="Times New Roman"/>
        <family val="1"/>
      </rPr>
      <t xml:space="preserve">    Comparison of the area of arable crops grown (hectares) in Northern Ireland, 1990-2010.</t>
    </r>
  </si>
  <si>
    <r>
      <rPr>
        <sz val="9"/>
        <color indexed="8"/>
        <rFont val="Arial"/>
        <family val="0"/>
      </rPr>
      <t>.</t>
    </r>
  </si>
  <si>
    <r>
      <t>Chlorpropham</t>
    </r>
  </si>
  <si>
    <r>
      <t xml:space="preserve">Table 17:    </t>
    </r>
    <r>
      <rPr>
        <b/>
        <sz val="10"/>
        <rFont val="Times New Roman"/>
        <family val="1"/>
      </rPr>
      <t xml:space="preserve"> Undersown wheat: pesticide-treated area (spray-hectares), weights of pesticides applied (kilograms) and reason for use.</t>
    </r>
  </si>
  <si>
    <r>
      <t xml:space="preserve">Table 18: </t>
    </r>
    <r>
      <rPr>
        <b/>
        <sz val="10"/>
        <rFont val="Times New Roman"/>
        <family val="1"/>
      </rPr>
      <t xml:space="preserve">    Spring oats: pesticide-treated area (spray-hectares), weights of pesticides applied (kilograms) and reason for use.</t>
    </r>
  </si>
  <si>
    <r>
      <t xml:space="preserve">Table 19:     </t>
    </r>
    <r>
      <rPr>
        <b/>
        <sz val="10"/>
        <rFont val="Times New Roman"/>
        <family val="1"/>
      </rPr>
      <t xml:space="preserve"> Winter oats: pesticide-treated area (spray-hectares), weights of pesticides applied (kilograms) and reason for use.</t>
    </r>
  </si>
  <si>
    <r>
      <t>Table 20:</t>
    </r>
    <r>
      <rPr>
        <b/>
        <sz val="10"/>
        <rFont val="Times New Roman"/>
        <family val="1"/>
      </rPr>
      <t xml:space="preserve">     Seed potatoes: pesticide-treated area (spray-hectares), weights of pesticides applied (kilograms) and reason for use.</t>
    </r>
  </si>
  <si>
    <r>
      <t xml:space="preserve">Table 21: </t>
    </r>
    <r>
      <rPr>
        <b/>
        <sz val="10"/>
        <rFont val="Times New Roman"/>
        <family val="1"/>
      </rPr>
      <t xml:space="preserve">    Early potatoes: pesticide-treated area (spray-hectares), weights of pesticides applied (kilograms) and reason for use.</t>
    </r>
  </si>
  <si>
    <r>
      <t>Table 22:</t>
    </r>
    <r>
      <rPr>
        <b/>
        <sz val="10"/>
        <rFont val="Times New Roman"/>
        <family val="1"/>
      </rPr>
      <t xml:space="preserve">     Maincrop potatoes: pesticide-treated area (spray-hectares), weights of pesticides applied (kilograms) and reason for use.</t>
    </r>
  </si>
  <si>
    <r>
      <t>Table 23:</t>
    </r>
    <r>
      <rPr>
        <b/>
        <sz val="10"/>
        <rFont val="Times New Roman"/>
        <family val="1"/>
      </rPr>
      <t xml:space="preserve"> Oilseed rape: pesticide-treated area (spray-hectares), quantities of pesticides applied (kilograms) and reason for use.</t>
    </r>
  </si>
  <si>
    <r>
      <t xml:space="preserve">Table 24:    </t>
    </r>
    <r>
      <rPr>
        <b/>
        <sz val="10"/>
        <rFont val="Times New Roman"/>
        <family val="1"/>
      </rPr>
      <t xml:space="preserve"> Peas &amp; beans: pesticide-treated area (spray-hectares), weights of pesticides applied (kilograms) and reason for use.</t>
    </r>
  </si>
  <si>
    <r>
      <t xml:space="preserve">Table 25:    </t>
    </r>
    <r>
      <rPr>
        <b/>
        <sz val="10"/>
        <rFont val="Times New Roman"/>
        <family val="1"/>
      </rPr>
      <t xml:space="preserve"> Triticale: pesticide-treated area (spray-hectares), weights of pesticides applied (kilograms) and reason for use.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</si>
</sst>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####.00"/>
    <numFmt numFmtId="167" formatCode="#,###.0"/>
    <numFmt numFmtId="168" formatCode="\(#,##0\)"/>
    <numFmt numFmtId="169" formatCode="0.0"/>
    <numFmt numFmtId="170" formatCode="\(#,###.00\)"/>
    <numFmt numFmtId="171" formatCode="0.000"/>
    <numFmt numFmtId="172" formatCode="_-* #,##0_-;\-* #,##0_-;_-* &quot;-&quot;??_-;_-@_-"/>
    <numFmt numFmtId="173" formatCode="#,##0.000"/>
    <numFmt numFmtId="174" formatCode="\(#,##0.0\)"/>
    <numFmt numFmtId="175" formatCode="#,##0.00000"/>
    <numFmt numFmtId="176" formatCode="#,##0.0000"/>
    <numFmt numFmtId="177" formatCode="0.0000"/>
    <numFmt numFmtId="178" formatCode="#,##0.0"/>
    <numFmt numFmtId="179" formatCode="#,###.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2"/>
      <name val="Arial"/>
      <family val="2"/>
    </font>
    <font>
      <i/>
      <sz val="10"/>
      <name val="Times New Roman"/>
      <family val="1"/>
    </font>
    <font>
      <sz val="10"/>
      <color indexed="13"/>
      <name val="Times New Roman"/>
      <family val="1"/>
    </font>
    <font>
      <b/>
      <i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8"/>
      <name val="Courier New"/>
      <family val="3"/>
    </font>
    <font>
      <sz val="10"/>
      <color indexed="8"/>
      <name val="Arial"/>
      <family val="0"/>
    </font>
    <font>
      <sz val="72"/>
      <color indexed="10"/>
      <name val="Arial"/>
      <family val="2"/>
    </font>
    <font>
      <b/>
      <i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Arial"/>
      <family val="2"/>
    </font>
    <font>
      <sz val="72"/>
      <color rgb="FFFF0000"/>
      <name val="Arial"/>
      <family val="2"/>
    </font>
    <font>
      <b/>
      <i/>
      <sz val="9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right"/>
    </xf>
    <xf numFmtId="0" fontId="10" fillId="33" borderId="0" xfId="0" applyFont="1" applyFill="1" applyAlignment="1">
      <alignment vertical="center"/>
    </xf>
    <xf numFmtId="3" fontId="10" fillId="33" borderId="0" xfId="0" applyNumberFormat="1" applyFont="1" applyFill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0" fillId="33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6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168" fontId="4" fillId="0" borderId="0" xfId="0" applyNumberFormat="1" applyFont="1" applyBorder="1" applyAlignment="1">
      <alignment horizontal="right" vertical="top"/>
    </xf>
    <xf numFmtId="3" fontId="10" fillId="34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1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13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"/>
    </xf>
    <xf numFmtId="167" fontId="13" fillId="0" borderId="0" xfId="0" applyNumberFormat="1" applyFont="1" applyBorder="1" applyAlignment="1">
      <alignment horizontal="right" vertical="top"/>
    </xf>
    <xf numFmtId="3" fontId="12" fillId="0" borderId="0" xfId="0" applyNumberFormat="1" applyFont="1" applyAlignment="1">
      <alignment horizontal="center"/>
    </xf>
    <xf numFmtId="3" fontId="10" fillId="33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left" wrapText="1"/>
    </xf>
    <xf numFmtId="4" fontId="10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169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4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6" fillId="0" borderId="0" xfId="0" applyFont="1" applyAlignment="1">
      <alignment wrapText="1" shrinkToFit="1"/>
    </xf>
    <xf numFmtId="4" fontId="0" fillId="0" borderId="0" xfId="0" applyNumberFormat="1" applyAlignment="1">
      <alignment/>
    </xf>
    <xf numFmtId="0" fontId="8" fillId="0" borderId="0" xfId="0" applyFont="1" applyAlignment="1">
      <alignment wrapText="1"/>
    </xf>
    <xf numFmtId="4" fontId="8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6" fillId="0" borderId="0" xfId="56" applyFont="1" applyFill="1" applyAlignment="1">
      <alignment/>
      <protection/>
    </xf>
    <xf numFmtId="0" fontId="8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10" fontId="8" fillId="0" borderId="0" xfId="56" applyNumberFormat="1" applyFont="1" applyFill="1">
      <alignment/>
      <protection/>
    </xf>
    <xf numFmtId="0" fontId="9" fillId="0" borderId="0" xfId="56" applyFont="1" applyFill="1">
      <alignment/>
      <protection/>
    </xf>
    <xf numFmtId="0" fontId="6" fillId="0" borderId="0" xfId="56" applyFont="1" applyFill="1" applyAlignment="1">
      <alignment horizontal="center"/>
      <protection/>
    </xf>
    <xf numFmtId="0" fontId="9" fillId="0" borderId="0" xfId="56" applyFont="1" applyFill="1" applyAlignment="1">
      <alignment horizontal="center"/>
      <protection/>
    </xf>
    <xf numFmtId="10" fontId="9" fillId="0" borderId="0" xfId="56" applyNumberFormat="1" applyFont="1" applyFill="1">
      <alignment/>
      <protection/>
    </xf>
    <xf numFmtId="10" fontId="9" fillId="0" borderId="0" xfId="56" applyNumberFormat="1" applyFont="1" applyFill="1" applyAlignment="1">
      <alignment horizontal="center"/>
      <protection/>
    </xf>
    <xf numFmtId="0" fontId="6" fillId="0" borderId="0" xfId="56" applyFont="1" applyFill="1">
      <alignment/>
      <protection/>
    </xf>
    <xf numFmtId="1" fontId="6" fillId="0" borderId="0" xfId="56" applyNumberFormat="1" applyFont="1" applyFill="1" applyAlignment="1">
      <alignment horizontal="center"/>
      <protection/>
    </xf>
    <xf numFmtId="0" fontId="7" fillId="0" borderId="0" xfId="56" applyFont="1" applyFill="1">
      <alignment/>
      <protection/>
    </xf>
    <xf numFmtId="0" fontId="7" fillId="0" borderId="0" xfId="56" applyFont="1" applyFill="1" applyAlignment="1">
      <alignment horizontal="center"/>
      <protection/>
    </xf>
    <xf numFmtId="2" fontId="7" fillId="0" borderId="0" xfId="56" applyNumberFormat="1" applyFont="1" applyFill="1" applyAlignment="1">
      <alignment horizontal="center"/>
      <protection/>
    </xf>
    <xf numFmtId="0" fontId="15" fillId="0" borderId="0" xfId="56" applyFont="1" applyFill="1">
      <alignment/>
      <protection/>
    </xf>
    <xf numFmtId="0" fontId="8" fillId="0" borderId="0" xfId="56" applyFont="1" applyFill="1" applyAlignment="1">
      <alignment horizontal="center"/>
      <protection/>
    </xf>
    <xf numFmtId="2" fontId="8" fillId="0" borderId="0" xfId="56" applyNumberFormat="1" applyFont="1" applyFill="1" applyAlignment="1">
      <alignment horizontal="center"/>
      <protection/>
    </xf>
    <xf numFmtId="3" fontId="8" fillId="0" borderId="0" xfId="56" applyNumberFormat="1" applyFont="1" applyFill="1" applyAlignment="1">
      <alignment horizontal="center"/>
      <protection/>
    </xf>
    <xf numFmtId="9" fontId="8" fillId="0" borderId="0" xfId="56" applyNumberFormat="1" applyFont="1" applyFill="1" applyAlignment="1">
      <alignment horizontal="center"/>
      <protection/>
    </xf>
    <xf numFmtId="0" fontId="10" fillId="33" borderId="0" xfId="56" applyFont="1" applyFill="1">
      <alignment/>
      <protection/>
    </xf>
    <xf numFmtId="3" fontId="10" fillId="33" borderId="0" xfId="56" applyNumberFormat="1" applyFont="1" applyFill="1" applyAlignment="1">
      <alignment horizontal="center"/>
      <protection/>
    </xf>
    <xf numFmtId="3" fontId="10" fillId="33" borderId="0" xfId="0" applyNumberFormat="1" applyFont="1" applyFill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3" fontId="16" fillId="0" borderId="0" xfId="56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6" fillId="33" borderId="0" xfId="56" applyFont="1" applyFill="1">
      <alignment/>
      <protection/>
    </xf>
    <xf numFmtId="0" fontId="15" fillId="0" borderId="0" xfId="0" applyFont="1" applyFill="1" applyAlignment="1">
      <alignment horizontal="center"/>
    </xf>
    <xf numFmtId="3" fontId="7" fillId="0" borderId="0" xfId="56" applyNumberFormat="1" applyFont="1" applyFill="1" applyAlignment="1">
      <alignment horizontal="left"/>
      <protection/>
    </xf>
    <xf numFmtId="3" fontId="7" fillId="0" borderId="0" xfId="56" applyNumberFormat="1" applyFont="1" applyFill="1">
      <alignment/>
      <protection/>
    </xf>
    <xf numFmtId="3" fontId="8" fillId="0" borderId="0" xfId="56" applyNumberFormat="1" applyFont="1" applyFill="1">
      <alignment/>
      <protection/>
    </xf>
    <xf numFmtId="9" fontId="8" fillId="0" borderId="0" xfId="56" applyNumberFormat="1" applyFont="1" applyFill="1">
      <alignment/>
      <protection/>
    </xf>
    <xf numFmtId="3" fontId="9" fillId="0" borderId="0" xfId="56" applyNumberFormat="1" applyFont="1" applyFill="1" applyAlignment="1">
      <alignment horizontal="center"/>
      <protection/>
    </xf>
    <xf numFmtId="9" fontId="9" fillId="0" borderId="0" xfId="56" applyNumberFormat="1" applyFont="1" applyFill="1" applyAlignment="1">
      <alignment horizontal="center"/>
      <protection/>
    </xf>
    <xf numFmtId="3" fontId="6" fillId="0" borderId="0" xfId="56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3" fontId="8" fillId="0" borderId="0" xfId="44" applyNumberFormat="1" applyFont="1" applyAlignment="1">
      <alignment horizontal="center"/>
    </xf>
    <xf numFmtId="9" fontId="12" fillId="0" borderId="0" xfId="56" applyNumberFormat="1" applyFont="1" applyFill="1" applyAlignment="1">
      <alignment horizontal="center"/>
      <protection/>
    </xf>
    <xf numFmtId="3" fontId="15" fillId="0" borderId="0" xfId="56" applyNumberFormat="1" applyFont="1" applyFill="1" applyAlignment="1">
      <alignment horizontal="center"/>
      <protection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3" fontId="10" fillId="33" borderId="0" xfId="44" applyNumberFormat="1" applyFont="1" applyFill="1" applyAlignment="1">
      <alignment horizontal="center"/>
    </xf>
    <xf numFmtId="9" fontId="10" fillId="33" borderId="0" xfId="56" applyNumberFormat="1" applyFont="1" applyFill="1" applyAlignment="1">
      <alignment horizontal="center"/>
      <protection/>
    </xf>
    <xf numFmtId="3" fontId="7" fillId="0" borderId="0" xfId="56" applyNumberFormat="1" applyFont="1" applyFill="1" applyAlignment="1">
      <alignment horizontal="center"/>
      <protection/>
    </xf>
    <xf numFmtId="3" fontId="8" fillId="0" borderId="0" xfId="0" applyNumberFormat="1" applyFont="1" applyFill="1" applyBorder="1" applyAlignment="1">
      <alignment horizontal="center" vertical="top"/>
    </xf>
    <xf numFmtId="3" fontId="15" fillId="0" borderId="0" xfId="56" applyNumberFormat="1" applyFont="1" applyFill="1">
      <alignment/>
      <protection/>
    </xf>
    <xf numFmtId="3" fontId="15" fillId="0" borderId="0" xfId="56" applyNumberFormat="1" applyFont="1" applyFill="1" applyAlignment="1">
      <alignment horizontal="right"/>
      <protection/>
    </xf>
    <xf numFmtId="0" fontId="8" fillId="0" borderId="0" xfId="56" applyFont="1" applyFill="1" applyAlignment="1">
      <alignment horizontal="right"/>
      <protection/>
    </xf>
    <xf numFmtId="9" fontId="8" fillId="0" borderId="0" xfId="56" applyNumberFormat="1" applyFont="1" applyFill="1" applyAlignment="1">
      <alignment horizontal="right"/>
      <protection/>
    </xf>
    <xf numFmtId="0" fontId="15" fillId="0" borderId="0" xfId="56" applyFont="1" applyFill="1" applyAlignment="1">
      <alignment horizontal="right"/>
      <protection/>
    </xf>
    <xf numFmtId="4" fontId="8" fillId="0" borderId="0" xfId="56" applyNumberFormat="1" applyFont="1" applyFill="1">
      <alignment/>
      <protection/>
    </xf>
    <xf numFmtId="14" fontId="7" fillId="0" borderId="0" xfId="0" applyNumberFormat="1" applyFont="1" applyAlignment="1">
      <alignment horizontal="left"/>
    </xf>
    <xf numFmtId="172" fontId="7" fillId="0" borderId="0" xfId="44" applyNumberFormat="1" applyFont="1" applyAlignment="1">
      <alignment/>
    </xf>
    <xf numFmtId="172" fontId="7" fillId="0" borderId="0" xfId="44" applyNumberFormat="1" applyFont="1" applyFill="1" applyAlignment="1">
      <alignment/>
    </xf>
    <xf numFmtId="2" fontId="9" fillId="0" borderId="0" xfId="56" applyNumberFormat="1" applyFont="1" applyFill="1">
      <alignment/>
      <protection/>
    </xf>
    <xf numFmtId="4" fontId="9" fillId="0" borderId="0" xfId="56" applyNumberFormat="1" applyFont="1" applyFill="1">
      <alignment/>
      <protection/>
    </xf>
    <xf numFmtId="2" fontId="6" fillId="0" borderId="0" xfId="56" applyNumberFormat="1" applyFont="1" applyFill="1" applyAlignment="1">
      <alignment horizontal="center"/>
      <protection/>
    </xf>
    <xf numFmtId="4" fontId="6" fillId="0" borderId="0" xfId="56" applyNumberFormat="1" applyFont="1" applyFill="1" applyAlignment="1">
      <alignment horizontal="center"/>
      <protection/>
    </xf>
    <xf numFmtId="4" fontId="8" fillId="0" borderId="0" xfId="56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8" fillId="0" borderId="0" xfId="44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11" fillId="0" borderId="0" xfId="0" applyNumberFormat="1" applyFont="1" applyBorder="1" applyAlignment="1">
      <alignment horizontal="center" vertical="top"/>
    </xf>
    <xf numFmtId="2" fontId="8" fillId="0" borderId="0" xfId="56" applyNumberFormat="1" applyFont="1" applyFill="1" applyBorder="1" applyAlignment="1">
      <alignment horizontal="center"/>
      <protection/>
    </xf>
    <xf numFmtId="4" fontId="8" fillId="0" borderId="0" xfId="56" applyNumberFormat="1" applyFont="1" applyFill="1" applyAlignment="1">
      <alignment horizontal="center"/>
      <protection/>
    </xf>
    <xf numFmtId="2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/>
    </xf>
    <xf numFmtId="2" fontId="15" fillId="0" borderId="0" xfId="56" applyNumberFormat="1" applyFont="1" applyFill="1" applyAlignment="1">
      <alignment horizontal="center"/>
      <protection/>
    </xf>
    <xf numFmtId="4" fontId="15" fillId="0" borderId="0" xfId="56" applyNumberFormat="1" applyFont="1" applyFill="1" applyAlignment="1">
      <alignment horizontal="center"/>
      <protection/>
    </xf>
    <xf numFmtId="173" fontId="15" fillId="0" borderId="0" xfId="56" applyNumberFormat="1" applyFont="1" applyFill="1" applyAlignment="1">
      <alignment horizontal="center"/>
      <protection/>
    </xf>
    <xf numFmtId="0" fontId="15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2" fontId="15" fillId="0" borderId="0" xfId="56" applyNumberFormat="1" applyFont="1" applyFill="1" applyBorder="1" applyAlignment="1">
      <alignment horizontal="center"/>
      <protection/>
    </xf>
    <xf numFmtId="1" fontId="11" fillId="0" borderId="0" xfId="0" applyNumberFormat="1" applyFont="1" applyBorder="1" applyAlignment="1">
      <alignment horizontal="center" vertical="top"/>
    </xf>
    <xf numFmtId="171" fontId="8" fillId="0" borderId="0" xfId="56" applyNumberFormat="1" applyFont="1" applyFill="1" applyBorder="1" applyAlignment="1">
      <alignment horizontal="center"/>
      <protection/>
    </xf>
    <xf numFmtId="2" fontId="8" fillId="0" borderId="0" xfId="0" applyNumberFormat="1" applyFont="1" applyFill="1" applyBorder="1" applyAlignment="1">
      <alignment horizontal="center"/>
    </xf>
    <xf numFmtId="4" fontId="8" fillId="0" borderId="0" xfId="56" applyNumberFormat="1" applyFont="1" applyFill="1" applyBorder="1" applyAlignment="1">
      <alignment horizontal="center"/>
      <protection/>
    </xf>
    <xf numFmtId="2" fontId="10" fillId="33" borderId="0" xfId="56" applyNumberFormat="1" applyFont="1" applyFill="1" applyAlignment="1">
      <alignment horizontal="center"/>
      <protection/>
    </xf>
    <xf numFmtId="2" fontId="10" fillId="33" borderId="0" xfId="44" applyNumberFormat="1" applyFont="1" applyFill="1" applyAlignment="1">
      <alignment horizontal="center"/>
    </xf>
    <xf numFmtId="2" fontId="10" fillId="33" borderId="0" xfId="0" applyNumberFormat="1" applyFont="1" applyFill="1" applyAlignment="1">
      <alignment horizontal="center"/>
    </xf>
    <xf numFmtId="4" fontId="10" fillId="34" borderId="0" xfId="0" applyNumberFormat="1" applyFont="1" applyFill="1" applyBorder="1" applyAlignment="1">
      <alignment horizontal="center" vertical="top"/>
    </xf>
    <xf numFmtId="3" fontId="9" fillId="0" borderId="0" xfId="56" applyNumberFormat="1" applyFont="1" applyFill="1">
      <alignment/>
      <protection/>
    </xf>
    <xf numFmtId="9" fontId="9" fillId="0" borderId="0" xfId="56" applyNumberFormat="1" applyFont="1" applyFill="1">
      <alignment/>
      <protection/>
    </xf>
    <xf numFmtId="0" fontId="15" fillId="0" borderId="0" xfId="56" applyFont="1" applyFill="1" applyAlignment="1">
      <alignment horizontal="center"/>
      <protection/>
    </xf>
    <xf numFmtId="173" fontId="8" fillId="0" borderId="0" xfId="56" applyNumberFormat="1" applyFont="1" applyFill="1" applyAlignment="1">
      <alignment horizontal="center"/>
      <protection/>
    </xf>
    <xf numFmtId="1" fontId="15" fillId="0" borderId="0" xfId="56" applyNumberFormat="1" applyFont="1" applyFill="1" applyAlignment="1">
      <alignment horizontal="center"/>
      <protection/>
    </xf>
    <xf numFmtId="0" fontId="18" fillId="33" borderId="0" xfId="56" applyFont="1" applyFill="1">
      <alignment/>
      <protection/>
    </xf>
    <xf numFmtId="4" fontId="10" fillId="33" borderId="0" xfId="56" applyNumberFormat="1" applyFont="1" applyFill="1" applyAlignment="1">
      <alignment horizontal="center"/>
      <protection/>
    </xf>
    <xf numFmtId="174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" fontId="8" fillId="0" borderId="0" xfId="56" applyNumberFormat="1" applyFont="1" applyFill="1" applyAlignment="1">
      <alignment horizontal="center"/>
      <protection/>
    </xf>
    <xf numFmtId="3" fontId="13" fillId="0" borderId="0" xfId="0" applyNumberFormat="1" applyFont="1" applyBorder="1" applyAlignment="1">
      <alignment horizontal="center" vertical="top"/>
    </xf>
    <xf numFmtId="2" fontId="8" fillId="0" borderId="0" xfId="0" applyNumberFormat="1" applyFont="1" applyBorder="1" applyAlignment="1">
      <alignment horizontal="center"/>
    </xf>
    <xf numFmtId="175" fontId="8" fillId="0" borderId="0" xfId="56" applyNumberFormat="1" applyFont="1" applyFill="1" applyAlignment="1">
      <alignment horizontal="center"/>
      <protection/>
    </xf>
    <xf numFmtId="176" fontId="15" fillId="0" borderId="0" xfId="0" applyNumberFormat="1" applyFont="1" applyFill="1" applyAlignment="1">
      <alignment horizontal="center"/>
    </xf>
    <xf numFmtId="177" fontId="15" fillId="0" borderId="0" xfId="56" applyNumberFormat="1" applyFont="1" applyFill="1" applyAlignment="1">
      <alignment horizontal="center"/>
      <protection/>
    </xf>
    <xf numFmtId="173" fontId="8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0" fontId="9" fillId="33" borderId="0" xfId="56" applyFont="1" applyFill="1">
      <alignment/>
      <protection/>
    </xf>
    <xf numFmtId="4" fontId="7" fillId="0" borderId="0" xfId="56" applyNumberFormat="1" applyFont="1" applyFill="1" applyAlignment="1">
      <alignment horizontal="center"/>
      <protection/>
    </xf>
    <xf numFmtId="0" fontId="9" fillId="0" borderId="0" xfId="0" applyFont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178" fontId="10" fillId="33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1" fontId="15" fillId="0" borderId="0" xfId="0" applyNumberFormat="1" applyFont="1" applyAlignment="1">
      <alignment horizontal="center"/>
    </xf>
    <xf numFmtId="177" fontId="15" fillId="0" borderId="0" xfId="0" applyNumberFormat="1" applyFont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1" fontId="10" fillId="33" borderId="0" xfId="0" applyNumberFormat="1" applyFont="1" applyFill="1" applyAlignment="1">
      <alignment horizontal="center"/>
    </xf>
    <xf numFmtId="171" fontId="10" fillId="33" borderId="0" xfId="56" applyNumberFormat="1" applyFont="1" applyFill="1" applyAlignment="1">
      <alignment horizontal="center"/>
      <protection/>
    </xf>
    <xf numFmtId="0" fontId="9" fillId="33" borderId="0" xfId="0" applyFont="1" applyFill="1" applyAlignment="1">
      <alignment/>
    </xf>
    <xf numFmtId="1" fontId="10" fillId="33" borderId="0" xfId="56" applyNumberFormat="1" applyFont="1" applyFill="1" applyAlignment="1">
      <alignment horizontal="center"/>
      <protection/>
    </xf>
    <xf numFmtId="168" fontId="8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5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176" fontId="10" fillId="33" borderId="0" xfId="0" applyNumberFormat="1" applyFont="1" applyFill="1" applyAlignment="1">
      <alignment horizontal="center"/>
    </xf>
    <xf numFmtId="0" fontId="8" fillId="0" borderId="0" xfId="56" applyFont="1" applyFill="1" applyAlignment="1">
      <alignment horizontal="centerContinuous"/>
      <protection/>
    </xf>
    <xf numFmtId="1" fontId="7" fillId="0" borderId="0" xfId="56" applyNumberFormat="1" applyFont="1" applyFill="1" applyAlignment="1">
      <alignment horizontal="center"/>
      <protection/>
    </xf>
    <xf numFmtId="0" fontId="12" fillId="0" borderId="0" xfId="56" applyFont="1" applyFill="1" applyAlignment="1">
      <alignment horizontal="center"/>
      <protection/>
    </xf>
    <xf numFmtId="3" fontId="17" fillId="0" borderId="0" xfId="56" applyNumberFormat="1" applyFont="1" applyFill="1" applyAlignment="1">
      <alignment horizontal="center"/>
      <protection/>
    </xf>
    <xf numFmtId="16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6" fontId="8" fillId="0" borderId="0" xfId="56" applyNumberFormat="1" applyFont="1" applyFill="1" applyAlignment="1">
      <alignment horizontal="center"/>
      <protection/>
    </xf>
    <xf numFmtId="39" fontId="8" fillId="0" borderId="0" xfId="56" applyNumberFormat="1" applyFont="1" applyFill="1" applyAlignment="1">
      <alignment horizontal="center"/>
      <protection/>
    </xf>
    <xf numFmtId="0" fontId="19" fillId="0" borderId="0" xfId="0" applyFont="1" applyAlignment="1">
      <alignment/>
    </xf>
    <xf numFmtId="171" fontId="15" fillId="0" borderId="0" xfId="56" applyNumberFormat="1" applyFont="1" applyFill="1" applyAlignment="1">
      <alignment horizontal="center"/>
      <protection/>
    </xf>
    <xf numFmtId="39" fontId="10" fillId="33" borderId="0" xfId="56" applyNumberFormat="1" applyFont="1" applyFill="1" applyAlignment="1">
      <alignment horizontal="center"/>
      <protection/>
    </xf>
    <xf numFmtId="0" fontId="15" fillId="0" borderId="0" xfId="0" applyFont="1" applyFill="1" applyAlignment="1">
      <alignment/>
    </xf>
    <xf numFmtId="0" fontId="19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4" fontId="7" fillId="0" borderId="0" xfId="56" applyNumberFormat="1" applyFont="1" applyFill="1">
      <alignment/>
      <protection/>
    </xf>
    <xf numFmtId="0" fontId="4" fillId="0" borderId="0" xfId="0" applyFont="1" applyBorder="1" applyAlignment="1">
      <alignment horizontal="right" vertical="top" wrapText="1"/>
    </xf>
    <xf numFmtId="1" fontId="8" fillId="0" borderId="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right" indent="1"/>
    </xf>
    <xf numFmtId="166" fontId="4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 vertical="top"/>
    </xf>
    <xf numFmtId="3" fontId="10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center" wrapText="1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Border="1" applyAlignment="1">
      <alignment horizontal="right" vertical="top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center" wrapText="1"/>
    </xf>
    <xf numFmtId="9" fontId="8" fillId="0" borderId="0" xfId="0" applyNumberFormat="1" applyFont="1" applyAlignment="1">
      <alignment horizontal="center"/>
    </xf>
    <xf numFmtId="3" fontId="13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1" fontId="13" fillId="0" borderId="0" xfId="0" applyNumberFormat="1" applyFont="1" applyBorder="1" applyAlignment="1">
      <alignment horizontal="right" vertical="top"/>
    </xf>
    <xf numFmtId="165" fontId="13" fillId="0" borderId="0" xfId="0" applyNumberFormat="1" applyFont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/>
    </xf>
    <xf numFmtId="0" fontId="59" fillId="0" borderId="10" xfId="0" applyFont="1" applyBorder="1" applyAlignment="1">
      <alignment horizontal="center" wrapText="1"/>
    </xf>
    <xf numFmtId="3" fontId="10" fillId="35" borderId="0" xfId="0" applyNumberFormat="1" applyFont="1" applyFill="1" applyAlignment="1">
      <alignment horizontal="center"/>
    </xf>
    <xf numFmtId="0" fontId="60" fillId="35" borderId="0" xfId="0" applyFont="1" applyFill="1" applyAlignment="1">
      <alignment/>
    </xf>
    <xf numFmtId="0" fontId="60" fillId="35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3" fontId="60" fillId="35" borderId="0" xfId="0" applyNumberFormat="1" applyFont="1" applyFill="1" applyAlignment="1">
      <alignment horizontal="center"/>
    </xf>
    <xf numFmtId="3" fontId="60" fillId="35" borderId="0" xfId="0" applyNumberFormat="1" applyFont="1" applyFill="1" applyAlignment="1">
      <alignment horizontal="right"/>
    </xf>
    <xf numFmtId="0" fontId="61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3" fontId="8" fillId="0" borderId="0" xfId="0" applyNumberFormat="1" applyFont="1" applyFill="1" applyAlignment="1">
      <alignment horizontal="center" wrapText="1"/>
    </xf>
    <xf numFmtId="3" fontId="62" fillId="35" borderId="0" xfId="0" applyNumberFormat="1" applyFont="1" applyFill="1" applyAlignment="1">
      <alignment horizontal="center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/>
    </xf>
    <xf numFmtId="3" fontId="14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60" fillId="35" borderId="0" xfId="0" applyNumberFormat="1" applyFont="1" applyFill="1" applyAlignment="1">
      <alignment horizontal="center" wrapText="1"/>
    </xf>
    <xf numFmtId="3" fontId="10" fillId="0" borderId="0" xfId="0" applyNumberFormat="1" applyFont="1" applyAlignment="1">
      <alignment horizontal="center"/>
    </xf>
    <xf numFmtId="0" fontId="0" fillId="0" borderId="0" xfId="64">
      <alignment/>
      <protection/>
    </xf>
    <xf numFmtId="0" fontId="0" fillId="0" borderId="0" xfId="58">
      <alignment/>
      <protection/>
    </xf>
    <xf numFmtId="0" fontId="22" fillId="0" borderId="0" xfId="57" applyFont="1" applyBorder="1" applyAlignment="1">
      <alignment/>
      <protection/>
    </xf>
    <xf numFmtId="0" fontId="0" fillId="0" borderId="0" xfId="57">
      <alignment/>
      <protection/>
    </xf>
    <xf numFmtId="0" fontId="0" fillId="0" borderId="0" xfId="59">
      <alignment/>
      <protection/>
    </xf>
    <xf numFmtId="0" fontId="22" fillId="0" borderId="0" xfId="59" applyFont="1" applyBorder="1" applyAlignment="1">
      <alignment/>
      <protection/>
    </xf>
    <xf numFmtId="0" fontId="22" fillId="0" borderId="0" xfId="60" applyFont="1" applyBorder="1" applyAlignment="1">
      <alignment/>
      <protection/>
    </xf>
    <xf numFmtId="0" fontId="0" fillId="0" borderId="0" xfId="60">
      <alignment/>
      <protection/>
    </xf>
    <xf numFmtId="0" fontId="22" fillId="0" borderId="0" xfId="61" applyFont="1" applyBorder="1" applyAlignment="1">
      <alignment/>
      <protection/>
    </xf>
    <xf numFmtId="0" fontId="0" fillId="0" borderId="0" xfId="61">
      <alignment/>
      <protection/>
    </xf>
    <xf numFmtId="178" fontId="8" fillId="0" borderId="0" xfId="0" applyNumberFormat="1" applyFont="1" applyAlignment="1">
      <alignment/>
    </xf>
    <xf numFmtId="0" fontId="0" fillId="0" borderId="0" xfId="0" applyFont="1" applyAlignment="1">
      <alignment/>
    </xf>
    <xf numFmtId="4" fontId="10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0" fillId="33" borderId="0" xfId="0" applyFont="1" applyFill="1" applyAlignment="1">
      <alignment horizontal="center"/>
    </xf>
    <xf numFmtId="4" fontId="60" fillId="33" borderId="0" xfId="0" applyNumberFormat="1" applyFont="1" applyFill="1" applyAlignment="1">
      <alignment horizontal="center"/>
    </xf>
    <xf numFmtId="3" fontId="60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8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178" fontId="60" fillId="33" borderId="0" xfId="0" applyNumberFormat="1" applyFont="1" applyFill="1" applyAlignment="1">
      <alignment horizontal="center"/>
    </xf>
    <xf numFmtId="178" fontId="60" fillId="35" borderId="0" xfId="0" applyNumberFormat="1" applyFont="1" applyFill="1" applyAlignment="1">
      <alignment horizontal="center"/>
    </xf>
    <xf numFmtId="10" fontId="6" fillId="0" borderId="0" xfId="56" applyNumberFormat="1" applyFont="1" applyFill="1" applyAlignment="1">
      <alignment horizontal="center"/>
      <protection/>
    </xf>
    <xf numFmtId="178" fontId="0" fillId="0" borderId="0" xfId="0" applyNumberFormat="1" applyAlignment="1">
      <alignment/>
    </xf>
    <xf numFmtId="178" fontId="8" fillId="0" borderId="0" xfId="0" applyNumberFormat="1" applyFont="1" applyFill="1" applyAlignment="1">
      <alignment horizontal="center"/>
    </xf>
    <xf numFmtId="178" fontId="10" fillId="0" borderId="0" xfId="0" applyNumberFormat="1" applyFont="1" applyFill="1" applyAlignment="1">
      <alignment horizontal="center"/>
    </xf>
    <xf numFmtId="178" fontId="61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 wrapText="1"/>
    </xf>
    <xf numFmtId="178" fontId="10" fillId="0" borderId="0" xfId="0" applyNumberFormat="1" applyFont="1" applyFill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Fill="1" applyAlignment="1">
      <alignment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Alignment="1">
      <alignment horizontal="center"/>
    </xf>
    <xf numFmtId="178" fontId="0" fillId="0" borderId="0" xfId="62" applyNumberFormat="1">
      <alignment/>
      <protection/>
    </xf>
    <xf numFmtId="178" fontId="22" fillId="0" borderId="0" xfId="62" applyNumberFormat="1" applyFont="1" applyBorder="1" applyAlignment="1">
      <alignment/>
      <protection/>
    </xf>
    <xf numFmtId="178" fontId="10" fillId="0" borderId="0" xfId="0" applyNumberFormat="1" applyFont="1" applyFill="1" applyAlignment="1">
      <alignment horizontal="right"/>
    </xf>
    <xf numFmtId="178" fontId="8" fillId="0" borderId="0" xfId="0" applyNumberFormat="1" applyFont="1" applyAlignment="1">
      <alignment horizontal="right"/>
    </xf>
    <xf numFmtId="178" fontId="60" fillId="0" borderId="0" xfId="0" applyNumberFormat="1" applyFont="1" applyFill="1" applyAlignment="1">
      <alignment horizontal="center"/>
    </xf>
    <xf numFmtId="178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 wrapText="1"/>
    </xf>
    <xf numFmtId="178" fontId="6" fillId="0" borderId="0" xfId="0" applyNumberFormat="1" applyFont="1" applyAlignment="1">
      <alignment/>
    </xf>
    <xf numFmtId="178" fontId="10" fillId="33" borderId="0" xfId="0" applyNumberFormat="1" applyFont="1" applyFill="1" applyAlignment="1">
      <alignment horizontal="right"/>
    </xf>
    <xf numFmtId="178" fontId="6" fillId="0" borderId="0" xfId="0" applyNumberFormat="1" applyFont="1" applyAlignment="1">
      <alignment wrapText="1"/>
    </xf>
    <xf numFmtId="178" fontId="10" fillId="35" borderId="0" xfId="0" applyNumberFormat="1" applyFont="1" applyFill="1" applyAlignment="1">
      <alignment horizontal="center"/>
    </xf>
    <xf numFmtId="178" fontId="61" fillId="0" borderId="0" xfId="0" applyNumberFormat="1" applyFont="1" applyFill="1" applyAlignment="1">
      <alignment horizontal="center"/>
    </xf>
    <xf numFmtId="178" fontId="8" fillId="0" borderId="0" xfId="0" applyNumberFormat="1" applyFont="1" applyAlignment="1">
      <alignment horizontal="center" wrapText="1"/>
    </xf>
    <xf numFmtId="178" fontId="8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13" fillId="0" borderId="0" xfId="63" applyFont="1" applyBorder="1" applyAlignment="1">
      <alignment/>
      <protection/>
    </xf>
    <xf numFmtId="0" fontId="8" fillId="0" borderId="0" xfId="64" applyFont="1">
      <alignment/>
      <protection/>
    </xf>
    <xf numFmtId="3" fontId="8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top"/>
    </xf>
    <xf numFmtId="178" fontId="8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176" fontId="15" fillId="0" borderId="0" xfId="0" applyNumberFormat="1" applyFont="1" applyFill="1" applyBorder="1" applyAlignment="1">
      <alignment horizontal="center"/>
    </xf>
    <xf numFmtId="3" fontId="10" fillId="35" borderId="0" xfId="0" applyNumberFormat="1" applyFont="1" applyFill="1" applyBorder="1" applyAlignment="1">
      <alignment horizontal="center"/>
    </xf>
    <xf numFmtId="3" fontId="10" fillId="35" borderId="0" xfId="0" applyNumberFormat="1" applyFont="1" applyFill="1" applyBorder="1" applyAlignment="1">
      <alignment horizontal="right" vertical="top"/>
    </xf>
    <xf numFmtId="4" fontId="10" fillId="35" borderId="0" xfId="0" applyNumberFormat="1" applyFont="1" applyFill="1" applyBorder="1" applyAlignment="1">
      <alignment horizontal="center" vertical="top"/>
    </xf>
    <xf numFmtId="3" fontId="10" fillId="35" borderId="0" xfId="56" applyNumberFormat="1" applyFont="1" applyFill="1" applyAlignment="1">
      <alignment horizontal="center"/>
      <protection/>
    </xf>
    <xf numFmtId="4" fontId="10" fillId="35" borderId="0" xfId="56" applyNumberFormat="1" applyFont="1" applyFill="1" applyAlignment="1">
      <alignment horizontal="center"/>
      <protection/>
    </xf>
    <xf numFmtId="171" fontId="10" fillId="35" borderId="0" xfId="56" applyNumberFormat="1" applyFont="1" applyFill="1" applyAlignment="1">
      <alignment horizontal="center"/>
      <protection/>
    </xf>
    <xf numFmtId="170" fontId="13" fillId="0" borderId="0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0" fillId="33" borderId="0" xfId="0" applyNumberFormat="1" applyFont="1" applyFill="1" applyAlignment="1">
      <alignment horizontal="center"/>
    </xf>
    <xf numFmtId="170" fontId="10" fillId="34" borderId="0" xfId="0" applyNumberFormat="1" applyFont="1" applyFill="1" applyBorder="1" applyAlignment="1">
      <alignment horizontal="center" vertical="top"/>
    </xf>
    <xf numFmtId="169" fontId="10" fillId="34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3" fontId="10" fillId="34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top"/>
    </xf>
    <xf numFmtId="168" fontId="10" fillId="34" borderId="0" xfId="0" applyNumberFormat="1" applyFont="1" applyFill="1" applyBorder="1" applyAlignment="1">
      <alignment horizontal="center" vertical="top"/>
    </xf>
    <xf numFmtId="1" fontId="10" fillId="34" borderId="0" xfId="0" applyNumberFormat="1" applyFont="1" applyFill="1" applyBorder="1" applyAlignment="1">
      <alignment horizontal="center" vertical="top"/>
    </xf>
    <xf numFmtId="168" fontId="10" fillId="33" borderId="0" xfId="0" applyNumberFormat="1" applyFont="1" applyFill="1" applyAlignment="1">
      <alignment horizontal="center"/>
    </xf>
    <xf numFmtId="3" fontId="10" fillId="35" borderId="0" xfId="0" applyNumberFormat="1" applyFont="1" applyFill="1" applyBorder="1" applyAlignment="1">
      <alignment horizontal="center" vertical="top"/>
    </xf>
    <xf numFmtId="9" fontId="60" fillId="35" borderId="0" xfId="56" applyNumberFormat="1" applyFont="1" applyFill="1" applyAlignment="1">
      <alignment horizontal="center"/>
      <protection/>
    </xf>
    <xf numFmtId="0" fontId="60" fillId="33" borderId="0" xfId="56" applyFont="1" applyFill="1">
      <alignment/>
      <protection/>
    </xf>
    <xf numFmtId="3" fontId="60" fillId="33" borderId="0" xfId="56" applyNumberFormat="1" applyFont="1" applyFill="1" applyAlignment="1">
      <alignment horizontal="center"/>
      <protection/>
    </xf>
    <xf numFmtId="3" fontId="60" fillId="33" borderId="0" xfId="0" applyNumberFormat="1" applyFont="1" applyFill="1" applyAlignment="1">
      <alignment horizontal="center"/>
    </xf>
    <xf numFmtId="3" fontId="60" fillId="35" borderId="0" xfId="0" applyNumberFormat="1" applyFont="1" applyFill="1" applyBorder="1" applyAlignment="1">
      <alignment horizontal="center" vertical="top"/>
    </xf>
    <xf numFmtId="0" fontId="62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60" fillId="35" borderId="0" xfId="56" applyFont="1" applyFill="1" applyAlignment="1">
      <alignment horizontal="center"/>
      <protection/>
    </xf>
    <xf numFmtId="2" fontId="60" fillId="35" borderId="0" xfId="56" applyNumberFormat="1" applyFont="1" applyFill="1" applyAlignment="1">
      <alignment horizontal="center"/>
      <protection/>
    </xf>
    <xf numFmtId="0" fontId="6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20" fillId="34" borderId="0" xfId="0" applyNumberFormat="1" applyFont="1" applyFill="1" applyBorder="1" applyAlignment="1">
      <alignment horizontal="center" vertical="top"/>
    </xf>
    <xf numFmtId="3" fontId="64" fillId="35" borderId="0" xfId="0" applyNumberFormat="1" applyFont="1" applyFill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horizontal="center" vertical="top"/>
    </xf>
    <xf numFmtId="179" fontId="10" fillId="34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0" fontId="17" fillId="36" borderId="0" xfId="0" applyFont="1" applyFill="1" applyBorder="1" applyAlignment="1">
      <alignment/>
    </xf>
    <xf numFmtId="0" fontId="17" fillId="36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2" fontId="6" fillId="0" borderId="0" xfId="56" applyNumberFormat="1" applyFont="1" applyFill="1" applyAlignment="1">
      <alignment horizontal="center"/>
      <protection/>
    </xf>
    <xf numFmtId="2" fontId="0" fillId="0" borderId="0" xfId="0" applyNumberFormat="1" applyAlignment="1">
      <alignment/>
    </xf>
    <xf numFmtId="10" fontId="6" fillId="0" borderId="0" xfId="56" applyNumberFormat="1" applyFont="1" applyFill="1" applyAlignment="1">
      <alignment horizontal="center"/>
      <protection/>
    </xf>
    <xf numFmtId="0" fontId="0" fillId="0" borderId="0" xfId="0" applyAlignment="1">
      <alignment/>
    </xf>
    <xf numFmtId="0" fontId="6" fillId="0" borderId="0" xfId="5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RA08 Reasons - no calculation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f96tab" xfId="56"/>
    <cellStyle name="Normal_Sheet1" xfId="57"/>
    <cellStyle name="Normal_Sheet11" xfId="58"/>
    <cellStyle name="Normal_Sheet2" xfId="59"/>
    <cellStyle name="Normal_Sheet3" xfId="60"/>
    <cellStyle name="Normal_Sheet4" xfId="61"/>
    <cellStyle name="Normal_Sheet6" xfId="62"/>
    <cellStyle name="Normal_Sheet7" xfId="63"/>
    <cellStyle name="Normal_Sheet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8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able%202006\Ara06%20Draft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 (SB)"/>
      <sheetName val="Table 13 (UB)"/>
      <sheetName val="Table 14 (WB)"/>
      <sheetName val="Table 15 (SW)"/>
      <sheetName val="Table 16 (WW)"/>
      <sheetName val="Table 17 (SO)"/>
      <sheetName val="Table 18 (WO)"/>
      <sheetName val="Table 19 (UO)"/>
      <sheetName val="Table 20 (SP)"/>
      <sheetName val="Table 21 (EP)"/>
      <sheetName val="Table 22 (MP)"/>
      <sheetName val="Table 23 (OR)"/>
      <sheetName val="Table 24 (P+B)"/>
      <sheetName val="Table 25 (TT)"/>
      <sheetName val="Table 26 (LU)"/>
      <sheetName val="Table 27 (SS)"/>
      <sheetName val="Tables 28-46 (comparison)"/>
      <sheetName val="Tables 47-54 (Potato Storage)"/>
      <sheetName val="Tables 55-58 (Pot store comp)"/>
    </sheetNames>
    <sheetDataSet>
      <sheetData sheetId="2">
        <row r="16">
          <cell r="G16">
            <v>82.86888262585035</v>
          </cell>
        </row>
        <row r="18">
          <cell r="G18">
            <v>763.3995441443088</v>
          </cell>
        </row>
        <row r="19">
          <cell r="G19">
            <v>370.0647647936508</v>
          </cell>
        </row>
        <row r="20">
          <cell r="G20">
            <v>3984.494190205206</v>
          </cell>
        </row>
        <row r="21">
          <cell r="G21">
            <v>2283.9053875342624</v>
          </cell>
        </row>
      </sheetData>
      <sheetData sheetId="7">
        <row r="68">
          <cell r="B68">
            <v>20325</v>
          </cell>
          <cell r="C68">
            <v>170</v>
          </cell>
          <cell r="D68">
            <v>16751</v>
          </cell>
          <cell r="E68">
            <v>4261</v>
          </cell>
          <cell r="F68">
            <v>32337</v>
          </cell>
          <cell r="G68">
            <v>1158</v>
          </cell>
          <cell r="H68" t="str">
            <v>.</v>
          </cell>
          <cell r="I68">
            <v>2038</v>
          </cell>
          <cell r="J68">
            <v>646</v>
          </cell>
          <cell r="K68">
            <v>19</v>
          </cell>
          <cell r="M68">
            <v>5618</v>
          </cell>
          <cell r="N68">
            <v>2080</v>
          </cell>
          <cell r="O68">
            <v>37699</v>
          </cell>
          <cell r="P68" t="str">
            <v>.</v>
          </cell>
        </row>
        <row r="154">
          <cell r="B154">
            <v>37221</v>
          </cell>
          <cell r="C154">
            <v>929</v>
          </cell>
          <cell r="D154">
            <v>13302</v>
          </cell>
          <cell r="E154">
            <v>3300</v>
          </cell>
          <cell r="F154">
            <v>18304</v>
          </cell>
          <cell r="G154">
            <v>1602</v>
          </cell>
          <cell r="H154">
            <v>26</v>
          </cell>
          <cell r="I154">
            <v>1724</v>
          </cell>
          <cell r="J154">
            <v>970</v>
          </cell>
          <cell r="K154">
            <v>120</v>
          </cell>
          <cell r="M154">
            <v>2285</v>
          </cell>
          <cell r="N154">
            <v>1124</v>
          </cell>
          <cell r="O154">
            <v>12562</v>
          </cell>
          <cell r="P154">
            <v>650</v>
          </cell>
        </row>
        <row r="171">
          <cell r="K171">
            <v>12</v>
          </cell>
          <cell r="M171">
            <v>1008</v>
          </cell>
          <cell r="N171">
            <v>25</v>
          </cell>
          <cell r="O171">
            <v>867</v>
          </cell>
        </row>
        <row r="183">
          <cell r="B183">
            <v>47</v>
          </cell>
          <cell r="C183" t="str">
            <v>.</v>
          </cell>
          <cell r="D183">
            <v>112</v>
          </cell>
          <cell r="E183" t="str">
            <v>.</v>
          </cell>
          <cell r="F183">
            <v>80</v>
          </cell>
          <cell r="G183" t="str">
            <v>.</v>
          </cell>
          <cell r="H183" t="str">
            <v>.</v>
          </cell>
          <cell r="I183" t="str">
            <v>.</v>
          </cell>
          <cell r="J183">
            <v>68</v>
          </cell>
          <cell r="M183">
            <v>77</v>
          </cell>
          <cell r="N183" t="str">
            <v>.</v>
          </cell>
          <cell r="O183">
            <v>853</v>
          </cell>
        </row>
        <row r="194">
          <cell r="B194">
            <v>4158</v>
          </cell>
          <cell r="C194" t="str">
            <v>.</v>
          </cell>
          <cell r="D194">
            <v>5866</v>
          </cell>
          <cell r="E194">
            <v>659</v>
          </cell>
          <cell r="F194">
            <v>7829</v>
          </cell>
          <cell r="G194">
            <v>329</v>
          </cell>
          <cell r="H194" t="str">
            <v>.</v>
          </cell>
          <cell r="I194">
            <v>718</v>
          </cell>
          <cell r="J194" t="str">
            <v>.</v>
          </cell>
        </row>
        <row r="230">
          <cell r="B230">
            <v>13090</v>
          </cell>
          <cell r="C230">
            <v>179</v>
          </cell>
          <cell r="D230">
            <v>3967</v>
          </cell>
          <cell r="E230">
            <v>777</v>
          </cell>
          <cell r="F230">
            <v>7610</v>
          </cell>
          <cell r="G230">
            <v>703</v>
          </cell>
          <cell r="H230">
            <v>26</v>
          </cell>
          <cell r="I230">
            <v>730</v>
          </cell>
          <cell r="J230">
            <v>271</v>
          </cell>
          <cell r="K230" t="str">
            <v>.</v>
          </cell>
          <cell r="M230">
            <v>303</v>
          </cell>
          <cell r="N230">
            <v>147</v>
          </cell>
          <cell r="O230">
            <v>2306</v>
          </cell>
          <cell r="P230">
            <v>189</v>
          </cell>
        </row>
      </sheetData>
      <sheetData sheetId="8">
        <row r="68">
          <cell r="B68">
            <v>5019</v>
          </cell>
          <cell r="C68">
            <v>35</v>
          </cell>
          <cell r="D68">
            <v>4111</v>
          </cell>
          <cell r="E68">
            <v>954</v>
          </cell>
          <cell r="F68">
            <v>9073</v>
          </cell>
          <cell r="G68">
            <v>414</v>
          </cell>
          <cell r="H68" t="str">
            <v>.</v>
          </cell>
          <cell r="I68">
            <v>600</v>
          </cell>
          <cell r="J68">
            <v>103</v>
          </cell>
          <cell r="K68">
            <v>9</v>
          </cell>
          <cell r="M68">
            <v>6157</v>
          </cell>
          <cell r="N68">
            <v>1994</v>
          </cell>
          <cell r="O68">
            <v>38780</v>
          </cell>
        </row>
        <row r="155">
          <cell r="B155">
            <v>16238</v>
          </cell>
          <cell r="C155">
            <v>1031</v>
          </cell>
          <cell r="D155">
            <v>11554</v>
          </cell>
          <cell r="E155">
            <v>1441</v>
          </cell>
          <cell r="F155">
            <v>17059</v>
          </cell>
          <cell r="G155">
            <v>554</v>
          </cell>
          <cell r="H155">
            <v>13</v>
          </cell>
          <cell r="I155">
            <v>884</v>
          </cell>
          <cell r="J155">
            <v>759</v>
          </cell>
          <cell r="K155">
            <v>98</v>
          </cell>
          <cell r="M155">
            <v>7375</v>
          </cell>
          <cell r="N155">
            <v>1703</v>
          </cell>
          <cell r="O155">
            <v>92702</v>
          </cell>
          <cell r="P155">
            <v>677</v>
          </cell>
        </row>
        <row r="171">
          <cell r="M171">
            <v>14</v>
          </cell>
          <cell r="N171">
            <v>74</v>
          </cell>
          <cell r="O171">
            <v>116</v>
          </cell>
        </row>
        <row r="178">
          <cell r="B178">
            <v>2</v>
          </cell>
          <cell r="C178" t="str">
            <v>.</v>
          </cell>
          <cell r="D178">
            <v>13</v>
          </cell>
          <cell r="E178" t="str">
            <v>.</v>
          </cell>
          <cell r="F178">
            <v>28</v>
          </cell>
          <cell r="G178" t="str">
            <v>.</v>
          </cell>
          <cell r="H178" t="str">
            <v>.</v>
          </cell>
          <cell r="I178" t="str">
            <v>.</v>
          </cell>
          <cell r="J178">
            <v>14</v>
          </cell>
          <cell r="K178" t="str">
            <v>.</v>
          </cell>
          <cell r="M178">
            <v>17</v>
          </cell>
          <cell r="N178" t="str">
            <v>.</v>
          </cell>
          <cell r="O178">
            <v>211</v>
          </cell>
        </row>
        <row r="193">
          <cell r="B193">
            <v>2271</v>
          </cell>
          <cell r="C193" t="str">
            <v>.</v>
          </cell>
          <cell r="D193">
            <v>3447</v>
          </cell>
          <cell r="E193">
            <v>455</v>
          </cell>
          <cell r="F193">
            <v>5677</v>
          </cell>
          <cell r="G193">
            <v>262</v>
          </cell>
          <cell r="H193" t="str">
            <v>.</v>
          </cell>
          <cell r="I193">
            <v>506</v>
          </cell>
          <cell r="J193" t="str">
            <v>.</v>
          </cell>
          <cell r="K193" t="str">
            <v>.</v>
          </cell>
        </row>
        <row r="230">
          <cell r="B230">
            <v>643</v>
          </cell>
          <cell r="C230">
            <v>4</v>
          </cell>
          <cell r="D230">
            <v>242</v>
          </cell>
          <cell r="E230">
            <v>42</v>
          </cell>
          <cell r="F230">
            <v>436</v>
          </cell>
          <cell r="G230">
            <v>33</v>
          </cell>
          <cell r="H230">
            <v>3</v>
          </cell>
          <cell r="I230">
            <v>14</v>
          </cell>
          <cell r="J230">
            <v>5</v>
          </cell>
          <cell r="K230" t="str">
            <v>.</v>
          </cell>
          <cell r="M230">
            <v>105</v>
          </cell>
          <cell r="N230">
            <v>12</v>
          </cell>
          <cell r="O230">
            <v>2487</v>
          </cell>
          <cell r="P230">
            <v>3</v>
          </cell>
        </row>
      </sheetData>
      <sheetData sheetId="26">
        <row r="17">
          <cell r="G17">
            <v>11.8</v>
          </cell>
          <cell r="I17">
            <v>8.5</v>
          </cell>
        </row>
        <row r="18">
          <cell r="G18">
            <v>12.7</v>
          </cell>
        </row>
      </sheetData>
      <sheetData sheetId="28">
        <row r="10">
          <cell r="B10">
            <v>92913.85409603939</v>
          </cell>
          <cell r="C10">
            <v>24640.05631302105</v>
          </cell>
          <cell r="D10">
            <v>117553.9104090604</v>
          </cell>
        </row>
        <row r="18">
          <cell r="B18">
            <v>76.11930476239223</v>
          </cell>
          <cell r="C18">
            <v>76.11930476239223</v>
          </cell>
        </row>
        <row r="27">
          <cell r="B27">
            <v>0.7611930476239225</v>
          </cell>
          <cell r="C27">
            <v>0.7611930476239225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="90" zoomScaleNormal="90" zoomScalePageLayoutView="0" workbookViewId="0" topLeftCell="A1">
      <selection activeCell="Q10" sqref="Q10"/>
    </sheetView>
  </sheetViews>
  <sheetFormatPr defaultColWidth="9.140625" defaultRowHeight="12.75"/>
  <cols>
    <col min="1" max="1" width="14.28125" style="0" customWidth="1"/>
    <col min="2" max="2" width="9.00390625" style="0" customWidth="1"/>
    <col min="3" max="3" width="11.28125" style="0" customWidth="1"/>
  </cols>
  <sheetData>
    <row r="2" ht="12.75">
      <c r="A2" s="9" t="s">
        <v>357</v>
      </c>
    </row>
    <row r="4" spans="1:15" ht="12.75">
      <c r="A4" s="11"/>
      <c r="B4" s="405" t="s">
        <v>157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9"/>
      <c r="O4" s="9"/>
    </row>
    <row r="5" spans="1:15" ht="12.75">
      <c r="A5" s="11" t="s">
        <v>158</v>
      </c>
      <c r="B5" s="405" t="s">
        <v>358</v>
      </c>
      <c r="C5" s="405"/>
      <c r="D5" s="405" t="s">
        <v>359</v>
      </c>
      <c r="E5" s="405"/>
      <c r="F5" s="405" t="s">
        <v>159</v>
      </c>
      <c r="G5" s="405"/>
      <c r="H5" s="405" t="s">
        <v>355</v>
      </c>
      <c r="I5" s="405"/>
      <c r="J5" s="405" t="s">
        <v>356</v>
      </c>
      <c r="K5" s="405"/>
      <c r="L5" s="405" t="s">
        <v>360</v>
      </c>
      <c r="M5" s="405"/>
      <c r="N5" s="405" t="s">
        <v>139</v>
      </c>
      <c r="O5" s="405"/>
    </row>
    <row r="6" spans="1:15" ht="38.25">
      <c r="A6" s="9" t="s">
        <v>160</v>
      </c>
      <c r="B6" s="13" t="s">
        <v>352</v>
      </c>
      <c r="C6" s="13" t="s">
        <v>161</v>
      </c>
      <c r="D6" s="13" t="s">
        <v>352</v>
      </c>
      <c r="E6" s="13" t="s">
        <v>161</v>
      </c>
      <c r="F6" s="13" t="s">
        <v>352</v>
      </c>
      <c r="G6" s="13" t="s">
        <v>161</v>
      </c>
      <c r="H6" s="13" t="s">
        <v>352</v>
      </c>
      <c r="I6" s="13" t="s">
        <v>161</v>
      </c>
      <c r="J6" s="13" t="s">
        <v>352</v>
      </c>
      <c r="K6" s="13" t="s">
        <v>161</v>
      </c>
      <c r="L6" s="13" t="s">
        <v>352</v>
      </c>
      <c r="M6" s="13" t="s">
        <v>161</v>
      </c>
      <c r="N6" s="13" t="s">
        <v>352</v>
      </c>
      <c r="O6" s="13" t="s">
        <v>161</v>
      </c>
    </row>
    <row r="7" spans="1:16" ht="12.75">
      <c r="A7" s="10"/>
      <c r="B7" s="1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2.75">
      <c r="A8" s="10" t="s">
        <v>162</v>
      </c>
      <c r="B8" s="10">
        <v>290</v>
      </c>
      <c r="C8" s="262">
        <v>8</v>
      </c>
      <c r="D8" s="10">
        <v>165</v>
      </c>
      <c r="E8" s="262">
        <v>7</v>
      </c>
      <c r="F8" s="10">
        <v>98</v>
      </c>
      <c r="G8" s="262">
        <v>5</v>
      </c>
      <c r="H8" s="10">
        <v>85</v>
      </c>
      <c r="I8" s="262">
        <v>14</v>
      </c>
      <c r="J8" s="10">
        <v>18</v>
      </c>
      <c r="K8" s="262">
        <v>9</v>
      </c>
      <c r="L8" s="10">
        <v>3</v>
      </c>
      <c r="M8" s="262">
        <v>2</v>
      </c>
      <c r="N8" s="10">
        <f aca="true" t="shared" si="0" ref="N8:O13">SUM(L8,J8,H8,F8,D8,B8)</f>
        <v>659</v>
      </c>
      <c r="O8" s="262">
        <f t="shared" si="0"/>
        <v>45</v>
      </c>
      <c r="P8" s="18"/>
    </row>
    <row r="9" spans="1:16" ht="12.75">
      <c r="A9" s="10" t="s">
        <v>163</v>
      </c>
      <c r="B9" s="10">
        <v>108</v>
      </c>
      <c r="C9" s="262">
        <v>4</v>
      </c>
      <c r="D9" s="10">
        <v>58</v>
      </c>
      <c r="E9" s="262">
        <v>3</v>
      </c>
      <c r="F9" s="10">
        <v>49</v>
      </c>
      <c r="G9" s="262">
        <v>4</v>
      </c>
      <c r="H9" s="10">
        <v>23</v>
      </c>
      <c r="I9" s="262">
        <v>4</v>
      </c>
      <c r="J9" s="10">
        <v>3</v>
      </c>
      <c r="K9" s="262">
        <v>2</v>
      </c>
      <c r="L9" s="10">
        <v>7</v>
      </c>
      <c r="M9" s="262">
        <v>2</v>
      </c>
      <c r="N9" s="10">
        <f t="shared" si="0"/>
        <v>248</v>
      </c>
      <c r="O9" s="262">
        <f t="shared" si="0"/>
        <v>19</v>
      </c>
      <c r="P9" s="18"/>
    </row>
    <row r="10" spans="1:16" ht="12.75">
      <c r="A10" s="10" t="s">
        <v>164</v>
      </c>
      <c r="B10" s="10">
        <v>446</v>
      </c>
      <c r="C10" s="262">
        <v>9</v>
      </c>
      <c r="D10" s="10">
        <v>264</v>
      </c>
      <c r="E10" s="262">
        <v>12</v>
      </c>
      <c r="F10" s="10">
        <v>211</v>
      </c>
      <c r="G10" s="262">
        <v>13</v>
      </c>
      <c r="H10" s="10">
        <v>143</v>
      </c>
      <c r="I10" s="262">
        <v>30</v>
      </c>
      <c r="J10" s="10">
        <v>71</v>
      </c>
      <c r="K10" s="262">
        <v>35</v>
      </c>
      <c r="L10" s="10">
        <v>16</v>
      </c>
      <c r="M10" s="262">
        <v>7</v>
      </c>
      <c r="N10" s="10">
        <f t="shared" si="0"/>
        <v>1151</v>
      </c>
      <c r="O10" s="262">
        <f t="shared" si="0"/>
        <v>106</v>
      </c>
      <c r="P10" s="18"/>
    </row>
    <row r="11" spans="1:16" ht="12.75">
      <c r="A11" s="10" t="s">
        <v>165</v>
      </c>
      <c r="B11" s="10">
        <v>11</v>
      </c>
      <c r="C11" s="263">
        <v>0</v>
      </c>
      <c r="D11" s="10">
        <v>6</v>
      </c>
      <c r="E11" s="263">
        <v>0</v>
      </c>
      <c r="F11" s="10">
        <v>2</v>
      </c>
      <c r="G11" s="263">
        <v>0</v>
      </c>
      <c r="H11" s="10">
        <v>3</v>
      </c>
      <c r="I11" s="263">
        <v>0</v>
      </c>
      <c r="J11" s="10">
        <v>1</v>
      </c>
      <c r="K11" s="263">
        <v>0</v>
      </c>
      <c r="L11" s="10">
        <v>0</v>
      </c>
      <c r="M11" s="263">
        <v>0</v>
      </c>
      <c r="N11" s="10">
        <f t="shared" si="0"/>
        <v>23</v>
      </c>
      <c r="O11" s="262">
        <f t="shared" si="0"/>
        <v>0</v>
      </c>
      <c r="P11" s="18"/>
    </row>
    <row r="12" spans="1:16" ht="12.75">
      <c r="A12" s="10" t="s">
        <v>166</v>
      </c>
      <c r="B12" s="10">
        <v>298</v>
      </c>
      <c r="C12" s="262">
        <v>8</v>
      </c>
      <c r="D12" s="10">
        <v>146</v>
      </c>
      <c r="E12" s="262">
        <v>7</v>
      </c>
      <c r="F12" s="10">
        <v>134</v>
      </c>
      <c r="G12" s="262">
        <v>6</v>
      </c>
      <c r="H12" s="10">
        <v>88</v>
      </c>
      <c r="I12" s="262">
        <v>20</v>
      </c>
      <c r="J12" s="10">
        <v>24</v>
      </c>
      <c r="K12" s="262">
        <v>11</v>
      </c>
      <c r="L12" s="10">
        <v>14</v>
      </c>
      <c r="M12" s="262">
        <v>6</v>
      </c>
      <c r="N12" s="10">
        <f t="shared" si="0"/>
        <v>704</v>
      </c>
      <c r="O12" s="262">
        <f t="shared" si="0"/>
        <v>58</v>
      </c>
      <c r="P12" s="18"/>
    </row>
    <row r="13" spans="1:16" ht="12.75">
      <c r="A13" s="10" t="s">
        <v>167</v>
      </c>
      <c r="B13" s="10">
        <v>185</v>
      </c>
      <c r="C13" s="262">
        <v>5</v>
      </c>
      <c r="D13" s="10">
        <v>86</v>
      </c>
      <c r="E13" s="262">
        <v>2</v>
      </c>
      <c r="F13" s="10">
        <v>52</v>
      </c>
      <c r="G13" s="262">
        <v>4</v>
      </c>
      <c r="H13" s="10">
        <v>29</v>
      </c>
      <c r="I13" s="262">
        <v>6</v>
      </c>
      <c r="J13" s="10">
        <v>7</v>
      </c>
      <c r="K13" s="262">
        <v>2</v>
      </c>
      <c r="L13" s="10">
        <v>2</v>
      </c>
      <c r="M13" s="262">
        <v>2</v>
      </c>
      <c r="N13" s="10">
        <f t="shared" si="0"/>
        <v>361</v>
      </c>
      <c r="O13" s="262">
        <f t="shared" si="0"/>
        <v>21</v>
      </c>
      <c r="P13" s="18"/>
    </row>
    <row r="14" spans="1:16" ht="12.75">
      <c r="A14" s="10"/>
      <c r="C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4"/>
      <c r="P14" s="10"/>
    </row>
    <row r="15" spans="1:16" ht="13.5">
      <c r="A15" s="15" t="s">
        <v>168</v>
      </c>
      <c r="B15" s="16">
        <f>SUM(B8:B13)</f>
        <v>1338</v>
      </c>
      <c r="C15" s="16">
        <f aca="true" t="shared" si="1" ref="C15:M15">SUM(C8:C13)</f>
        <v>34</v>
      </c>
      <c r="D15" s="16">
        <f t="shared" si="1"/>
        <v>725</v>
      </c>
      <c r="E15" s="16">
        <f t="shared" si="1"/>
        <v>31</v>
      </c>
      <c r="F15" s="16">
        <f t="shared" si="1"/>
        <v>546</v>
      </c>
      <c r="G15" s="16">
        <f t="shared" si="1"/>
        <v>32</v>
      </c>
      <c r="H15" s="16">
        <f t="shared" si="1"/>
        <v>371</v>
      </c>
      <c r="I15" s="16">
        <f t="shared" si="1"/>
        <v>74</v>
      </c>
      <c r="J15" s="16">
        <f t="shared" si="1"/>
        <v>124</v>
      </c>
      <c r="K15" s="16">
        <f t="shared" si="1"/>
        <v>59</v>
      </c>
      <c r="L15" s="16">
        <f t="shared" si="1"/>
        <v>42</v>
      </c>
      <c r="M15" s="16">
        <f t="shared" si="1"/>
        <v>19</v>
      </c>
      <c r="N15" s="16">
        <f>SUM(N8:N13)</f>
        <v>3146</v>
      </c>
      <c r="O15" s="16">
        <f>SUM(O8:O13)</f>
        <v>249</v>
      </c>
      <c r="P15" s="10"/>
    </row>
    <row r="16" spans="2:16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</sheetData>
  <sheetProtection/>
  <mergeCells count="8">
    <mergeCell ref="N5:O5"/>
    <mergeCell ref="B4:M4"/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G26" sqref="G26"/>
    </sheetView>
  </sheetViews>
  <sheetFormatPr defaultColWidth="9.140625" defaultRowHeight="12.75"/>
  <cols>
    <col min="3" max="3" width="29.7109375" style="0" customWidth="1"/>
    <col min="4" max="4" width="17.28125" style="0" customWidth="1"/>
  </cols>
  <sheetData>
    <row r="1" spans="1:5" ht="12.75">
      <c r="A1" s="10"/>
      <c r="B1" s="29" t="s">
        <v>193</v>
      </c>
      <c r="C1" s="10"/>
      <c r="D1" s="20"/>
      <c r="E1" s="10"/>
    </row>
    <row r="2" spans="1:5" ht="12.75">
      <c r="A2" s="10"/>
      <c r="B2" s="21" t="s">
        <v>412</v>
      </c>
      <c r="C2" s="10"/>
      <c r="D2" s="20"/>
      <c r="E2" s="10"/>
    </row>
    <row r="3" spans="1:5" ht="12.75">
      <c r="A3" s="10"/>
      <c r="B3" s="10"/>
      <c r="C3" s="10"/>
      <c r="D3" s="20"/>
      <c r="E3" s="10"/>
    </row>
    <row r="4" spans="1:5" ht="12.75">
      <c r="A4" s="10"/>
      <c r="B4" s="10"/>
      <c r="C4" s="9" t="s">
        <v>194</v>
      </c>
      <c r="D4" s="53" t="s">
        <v>195</v>
      </c>
      <c r="E4" s="10"/>
    </row>
    <row r="5" spans="1:5" ht="12.75">
      <c r="A5" s="10"/>
      <c r="B5" s="54">
        <v>1</v>
      </c>
      <c r="C5" s="39" t="s">
        <v>22</v>
      </c>
      <c r="D5" s="59">
        <v>27696.09</v>
      </c>
      <c r="E5" s="10"/>
    </row>
    <row r="6" spans="1:5" ht="12.75">
      <c r="A6" s="10"/>
      <c r="B6" s="54">
        <v>2</v>
      </c>
      <c r="C6" s="39" t="s">
        <v>78</v>
      </c>
      <c r="D6" s="59">
        <v>21459.204999999976</v>
      </c>
      <c r="E6" s="10"/>
    </row>
    <row r="7" spans="1:5" ht="12.75">
      <c r="A7" s="10"/>
      <c r="B7" s="54">
        <v>3</v>
      </c>
      <c r="C7" s="39" t="s">
        <v>33</v>
      </c>
      <c r="D7" s="59">
        <v>19607.438999999973</v>
      </c>
      <c r="E7" s="10"/>
    </row>
    <row r="8" spans="1:5" ht="12.75">
      <c r="A8" s="10"/>
      <c r="B8" s="54">
        <v>4</v>
      </c>
      <c r="C8" s="39" t="s">
        <v>52</v>
      </c>
      <c r="D8" s="59">
        <v>19474.58199999996</v>
      </c>
      <c r="E8" s="10"/>
    </row>
    <row r="9" spans="1:5" ht="12.75">
      <c r="A9" s="10"/>
      <c r="B9" s="54">
        <v>5</v>
      </c>
      <c r="C9" s="39" t="s">
        <v>39</v>
      </c>
      <c r="D9" s="59">
        <v>17109.000999999975</v>
      </c>
      <c r="E9" s="10"/>
    </row>
    <row r="10" spans="1:5" ht="12.75">
      <c r="A10" s="10"/>
      <c r="B10" s="54">
        <v>6</v>
      </c>
      <c r="C10" s="39" t="s">
        <v>86</v>
      </c>
      <c r="D10" s="59">
        <v>17032.916999999998</v>
      </c>
      <c r="E10" s="10"/>
    </row>
    <row r="11" spans="1:5" ht="12.75">
      <c r="A11" s="10"/>
      <c r="B11" s="54">
        <v>7</v>
      </c>
      <c r="C11" s="39" t="s">
        <v>49</v>
      </c>
      <c r="D11" s="59">
        <v>15818.452999999996</v>
      </c>
      <c r="E11" s="10"/>
    </row>
    <row r="12" spans="1:5" ht="12.75">
      <c r="A12" s="10"/>
      <c r="B12" s="54">
        <v>8</v>
      </c>
      <c r="C12" s="39" t="s">
        <v>43</v>
      </c>
      <c r="D12" s="59">
        <v>13224.857999999987</v>
      </c>
      <c r="E12" s="10"/>
    </row>
    <row r="13" spans="1:5" ht="12.75">
      <c r="A13" s="10"/>
      <c r="B13" s="54">
        <v>9</v>
      </c>
      <c r="C13" s="39" t="s">
        <v>99</v>
      </c>
      <c r="D13" s="59">
        <v>12962.497999999985</v>
      </c>
      <c r="E13" s="10"/>
    </row>
    <row r="14" spans="1:5" ht="12.75">
      <c r="A14" s="10"/>
      <c r="B14" s="54">
        <v>10</v>
      </c>
      <c r="C14" s="39" t="s">
        <v>155</v>
      </c>
      <c r="D14" s="59">
        <v>12400.66</v>
      </c>
      <c r="E14" s="10"/>
    </row>
    <row r="15" spans="1:5" ht="12.75">
      <c r="A15" s="10"/>
      <c r="B15" s="54">
        <v>11</v>
      </c>
      <c r="C15" s="39" t="s">
        <v>387</v>
      </c>
      <c r="D15" s="59">
        <v>12105.196999999996</v>
      </c>
      <c r="E15" s="10"/>
    </row>
    <row r="16" spans="1:5" ht="12.75">
      <c r="A16" s="10"/>
      <c r="B16" s="54">
        <v>12</v>
      </c>
      <c r="C16" s="39" t="s">
        <v>71</v>
      </c>
      <c r="D16" s="59">
        <v>9882.202000000007</v>
      </c>
      <c r="E16" s="10"/>
    </row>
    <row r="17" spans="1:5" ht="12.75">
      <c r="A17" s="10"/>
      <c r="B17" s="54">
        <v>13</v>
      </c>
      <c r="C17" s="39" t="s">
        <v>36</v>
      </c>
      <c r="D17" s="59">
        <v>9611.516999999996</v>
      </c>
      <c r="E17" s="10"/>
    </row>
    <row r="18" spans="1:5" ht="12.75">
      <c r="A18" s="10"/>
      <c r="B18" s="54">
        <v>14</v>
      </c>
      <c r="C18" s="39" t="s">
        <v>73</v>
      </c>
      <c r="D18" s="59">
        <v>9451.392000000005</v>
      </c>
      <c r="E18" s="10"/>
    </row>
    <row r="19" spans="1:5" ht="12.75">
      <c r="A19" s="10"/>
      <c r="B19" s="54">
        <v>15</v>
      </c>
      <c r="C19" s="39" t="s">
        <v>84</v>
      </c>
      <c r="D19" s="59">
        <v>9270.612000000001</v>
      </c>
      <c r="E19" s="10"/>
    </row>
    <row r="20" spans="1:5" ht="12.75">
      <c r="A20" s="10"/>
      <c r="B20" s="54">
        <v>16</v>
      </c>
      <c r="C20" s="39" t="s">
        <v>77</v>
      </c>
      <c r="D20" s="59">
        <v>9000.459</v>
      </c>
      <c r="E20" s="10"/>
    </row>
    <row r="21" spans="1:5" ht="12.75">
      <c r="A21" s="10"/>
      <c r="B21" s="54">
        <v>17</v>
      </c>
      <c r="C21" s="39" t="s">
        <v>101</v>
      </c>
      <c r="D21" s="59">
        <v>8903.114000000003</v>
      </c>
      <c r="E21" s="10"/>
    </row>
    <row r="22" spans="1:5" ht="12.75">
      <c r="A22" s="10"/>
      <c r="B22" s="54">
        <v>18</v>
      </c>
      <c r="C22" s="39" t="s">
        <v>398</v>
      </c>
      <c r="D22" s="59">
        <v>8441.998000000007</v>
      </c>
      <c r="E22" s="10"/>
    </row>
    <row r="23" spans="1:5" ht="12.75">
      <c r="A23" s="10"/>
      <c r="B23" s="54">
        <v>19</v>
      </c>
      <c r="C23" s="39" t="s">
        <v>26</v>
      </c>
      <c r="D23" s="59">
        <v>7599.759000000001</v>
      </c>
      <c r="E23" s="10"/>
    </row>
    <row r="24" spans="1:5" ht="12.75">
      <c r="A24" s="10"/>
      <c r="B24" s="54">
        <v>20</v>
      </c>
      <c r="C24" s="39" t="s">
        <v>152</v>
      </c>
      <c r="D24" s="59">
        <v>7226.236000000002</v>
      </c>
      <c r="E24" s="10"/>
    </row>
    <row r="25" spans="1:5" ht="12.75">
      <c r="A25" s="10"/>
      <c r="B25" s="54">
        <v>21</v>
      </c>
      <c r="C25" s="39" t="s">
        <v>108</v>
      </c>
      <c r="D25" s="59">
        <v>6874.564</v>
      </c>
      <c r="E25" s="10"/>
    </row>
    <row r="26" spans="1:5" ht="12.75">
      <c r="A26" s="10"/>
      <c r="B26" s="54">
        <v>22</v>
      </c>
      <c r="C26" s="39" t="s">
        <v>399</v>
      </c>
      <c r="D26" s="59">
        <v>6858.048000000001</v>
      </c>
      <c r="E26" s="10"/>
    </row>
    <row r="27" spans="1:5" ht="12.75">
      <c r="A27" s="10"/>
      <c r="B27" s="54">
        <v>23</v>
      </c>
      <c r="C27" s="39" t="s">
        <v>31</v>
      </c>
      <c r="D27" s="59">
        <v>6308.3539999999975</v>
      </c>
      <c r="E27" s="10"/>
    </row>
    <row r="28" spans="1:5" ht="12.75">
      <c r="A28" s="10"/>
      <c r="B28" s="54">
        <v>24</v>
      </c>
      <c r="C28" s="39" t="s">
        <v>400</v>
      </c>
      <c r="D28" s="59">
        <v>5933.889000000001</v>
      </c>
      <c r="E28" s="10"/>
    </row>
    <row r="29" spans="1:5" ht="12.75">
      <c r="A29" s="10"/>
      <c r="B29" s="54">
        <v>25</v>
      </c>
      <c r="C29" s="39" t="s">
        <v>42</v>
      </c>
      <c r="D29" s="59">
        <v>5908.170999999996</v>
      </c>
      <c r="E29" s="10"/>
    </row>
    <row r="30" spans="1:5" ht="12.75">
      <c r="A30" s="10"/>
      <c r="B30" s="54">
        <v>26</v>
      </c>
      <c r="C30" s="39" t="s">
        <v>401</v>
      </c>
      <c r="D30" s="59">
        <v>5551.622</v>
      </c>
      <c r="E30" s="10"/>
    </row>
    <row r="31" spans="1:5" ht="12.75">
      <c r="A31" s="10"/>
      <c r="B31" s="54">
        <v>27</v>
      </c>
      <c r="C31" s="39" t="s">
        <v>57</v>
      </c>
      <c r="D31" s="59">
        <v>5464.793000000003</v>
      </c>
      <c r="E31" s="10"/>
    </row>
    <row r="32" spans="1:5" ht="12.75">
      <c r="A32" s="10"/>
      <c r="B32" s="54">
        <v>28</v>
      </c>
      <c r="C32" s="39" t="s">
        <v>88</v>
      </c>
      <c r="D32" s="59">
        <v>5382.597</v>
      </c>
      <c r="E32" s="10"/>
    </row>
    <row r="33" spans="1:5" ht="12.75">
      <c r="A33" s="10"/>
      <c r="B33" s="54">
        <v>29</v>
      </c>
      <c r="C33" s="39" t="s">
        <v>45</v>
      </c>
      <c r="D33" s="59">
        <v>5160.619000000003</v>
      </c>
      <c r="E33" s="10"/>
    </row>
    <row r="34" spans="1:5" ht="12.75">
      <c r="A34" s="10"/>
      <c r="B34" s="54">
        <v>30</v>
      </c>
      <c r="C34" s="39" t="s">
        <v>199</v>
      </c>
      <c r="D34" s="59">
        <v>4742.189000000001</v>
      </c>
      <c r="E34" s="10"/>
    </row>
    <row r="35" spans="1:5" ht="12.75">
      <c r="A35" s="10"/>
      <c r="B35" s="54">
        <v>31</v>
      </c>
      <c r="C35" s="39" t="s">
        <v>402</v>
      </c>
      <c r="D35" s="59">
        <v>4392.285999999999</v>
      </c>
      <c r="E35" s="10"/>
    </row>
    <row r="36" spans="1:5" ht="12.75">
      <c r="A36" s="10"/>
      <c r="B36" s="54">
        <v>32</v>
      </c>
      <c r="C36" s="39" t="s">
        <v>403</v>
      </c>
      <c r="D36" s="59">
        <v>4204.508999999999</v>
      </c>
      <c r="E36" s="10"/>
    </row>
    <row r="37" spans="1:5" ht="12.75">
      <c r="A37" s="10"/>
      <c r="B37" s="54">
        <v>33</v>
      </c>
      <c r="C37" s="39" t="s">
        <v>380</v>
      </c>
      <c r="D37" s="59">
        <v>4192.998</v>
      </c>
      <c r="E37" s="10"/>
    </row>
    <row r="38" spans="1:5" ht="12.75">
      <c r="A38" s="10"/>
      <c r="B38" s="54">
        <v>34</v>
      </c>
      <c r="C38" s="39" t="s">
        <v>25</v>
      </c>
      <c r="D38" s="59">
        <v>3924.8500000000063</v>
      </c>
      <c r="E38" s="10"/>
    </row>
    <row r="39" spans="1:5" ht="12.75">
      <c r="A39" s="10"/>
      <c r="B39" s="54">
        <v>35</v>
      </c>
      <c r="C39" s="39" t="s">
        <v>404</v>
      </c>
      <c r="D39" s="59">
        <v>3892.071000000005</v>
      </c>
      <c r="E39" s="10"/>
    </row>
    <row r="40" spans="1:5" ht="12.75">
      <c r="A40" s="10"/>
      <c r="B40" s="54">
        <v>36</v>
      </c>
      <c r="C40" s="39" t="s">
        <v>62</v>
      </c>
      <c r="D40" s="59">
        <v>3824.365</v>
      </c>
      <c r="E40" s="10"/>
    </row>
    <row r="41" spans="1:5" ht="12.75">
      <c r="A41" s="10"/>
      <c r="B41" s="54">
        <v>37</v>
      </c>
      <c r="C41" s="39" t="s">
        <v>106</v>
      </c>
      <c r="D41" s="59">
        <v>3630.567999999999</v>
      </c>
      <c r="E41" s="10"/>
    </row>
    <row r="42" spans="1:5" ht="12.75">
      <c r="A42" s="10"/>
      <c r="B42" s="54">
        <v>38</v>
      </c>
      <c r="C42" s="39" t="s">
        <v>58</v>
      </c>
      <c r="D42" s="59">
        <v>3331.217</v>
      </c>
      <c r="E42" s="10"/>
    </row>
    <row r="43" spans="1:5" ht="12.75">
      <c r="A43" s="10"/>
      <c r="B43" s="54">
        <v>39</v>
      </c>
      <c r="C43" s="39" t="s">
        <v>405</v>
      </c>
      <c r="D43" s="59">
        <v>3234.781000000001</v>
      </c>
      <c r="E43" s="10"/>
    </row>
    <row r="44" spans="1:5" ht="12.75">
      <c r="A44" s="10"/>
      <c r="B44" s="54">
        <v>40</v>
      </c>
      <c r="C44" s="39" t="s">
        <v>406</v>
      </c>
      <c r="D44" s="59">
        <v>3211.756000000001</v>
      </c>
      <c r="E44" s="10"/>
    </row>
    <row r="45" spans="1:5" ht="12.75">
      <c r="A45" s="10"/>
      <c r="B45" s="54">
        <v>41</v>
      </c>
      <c r="C45" s="39" t="s">
        <v>85</v>
      </c>
      <c r="D45" s="59">
        <v>3097.2790000000014</v>
      </c>
      <c r="E45" s="10"/>
    </row>
    <row r="46" spans="1:5" ht="12.75">
      <c r="A46" s="10"/>
      <c r="B46" s="54">
        <v>42</v>
      </c>
      <c r="C46" s="39" t="s">
        <v>407</v>
      </c>
      <c r="D46" s="59">
        <v>2973.351999999998</v>
      </c>
      <c r="E46" s="10"/>
    </row>
    <row r="47" spans="1:5" ht="12.75">
      <c r="A47" s="10"/>
      <c r="B47" s="54">
        <v>43</v>
      </c>
      <c r="C47" s="39" t="s">
        <v>408</v>
      </c>
      <c r="D47" s="59">
        <v>2803.8629999999994</v>
      </c>
      <c r="E47" s="10"/>
    </row>
    <row r="48" spans="1:5" ht="12.75">
      <c r="A48" s="10"/>
      <c r="B48" s="54">
        <v>44</v>
      </c>
      <c r="C48" s="39" t="s">
        <v>200</v>
      </c>
      <c r="D48" s="59">
        <v>2629.1210000000005</v>
      </c>
      <c r="E48" s="10"/>
    </row>
    <row r="49" spans="1:5" ht="12.75">
      <c r="A49" s="10"/>
      <c r="B49" s="54">
        <v>45</v>
      </c>
      <c r="C49" s="39" t="s">
        <v>46</v>
      </c>
      <c r="D49" s="59">
        <v>2536.0860000000002</v>
      </c>
      <c r="E49" s="10"/>
    </row>
    <row r="50" spans="1:5" ht="12.75">
      <c r="A50" s="10"/>
      <c r="B50" s="54">
        <v>46</v>
      </c>
      <c r="C50" s="39" t="s">
        <v>370</v>
      </c>
      <c r="D50" s="59">
        <v>2513.3640000000005</v>
      </c>
      <c r="E50" s="10"/>
    </row>
    <row r="51" spans="1:5" ht="12.75">
      <c r="A51" s="10"/>
      <c r="B51" s="54">
        <v>47</v>
      </c>
      <c r="C51" s="39" t="s">
        <v>48</v>
      </c>
      <c r="D51" s="59">
        <v>2268.0609999999997</v>
      </c>
      <c r="E51" s="10"/>
    </row>
    <row r="52" spans="1:5" ht="12.75">
      <c r="A52" s="10"/>
      <c r="B52" s="54">
        <v>48</v>
      </c>
      <c r="C52" s="39" t="s">
        <v>97</v>
      </c>
      <c r="D52" s="59">
        <v>2254.27</v>
      </c>
      <c r="E52" s="10"/>
    </row>
    <row r="53" spans="1:5" ht="12.75">
      <c r="A53" s="10"/>
      <c r="B53" s="54">
        <v>49</v>
      </c>
      <c r="C53" s="39" t="s">
        <v>98</v>
      </c>
      <c r="D53" s="59">
        <v>2178.08</v>
      </c>
      <c r="E53" s="10"/>
    </row>
    <row r="54" spans="1:5" ht="12.75">
      <c r="A54" s="10"/>
      <c r="B54" s="54">
        <v>50</v>
      </c>
      <c r="C54" s="39" t="s">
        <v>55</v>
      </c>
      <c r="D54" s="59">
        <v>2058.942000000001</v>
      </c>
      <c r="E54" s="10"/>
    </row>
    <row r="55" spans="1:5" ht="12.75">
      <c r="A55" s="10"/>
      <c r="B55" s="10"/>
      <c r="C55" s="10"/>
      <c r="D55" s="20"/>
      <c r="E55" s="10"/>
    </row>
    <row r="56" spans="1:5" ht="12.75">
      <c r="A56" s="10"/>
      <c r="B56" s="10"/>
      <c r="C56" s="10"/>
      <c r="D56" s="20"/>
      <c r="E56" s="10"/>
    </row>
    <row r="57" ht="12.75">
      <c r="A57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54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31.00390625" style="0" customWidth="1"/>
    <col min="4" max="4" width="11.7109375" style="0" customWidth="1"/>
  </cols>
  <sheetData>
    <row r="1" spans="2:4" ht="12.75">
      <c r="B1" s="55" t="s">
        <v>196</v>
      </c>
      <c r="C1" s="10"/>
      <c r="D1" s="20"/>
    </row>
    <row r="2" spans="2:4" ht="12.75">
      <c r="B2" s="56" t="s">
        <v>413</v>
      </c>
      <c r="C2" s="10"/>
      <c r="D2" s="20"/>
    </row>
    <row r="3" spans="2:4" ht="12.75">
      <c r="B3" s="54"/>
      <c r="C3" s="10"/>
      <c r="D3" s="20"/>
    </row>
    <row r="4" spans="2:4" ht="12.75">
      <c r="B4" s="54" t="s">
        <v>158</v>
      </c>
      <c r="C4" s="9" t="s">
        <v>194</v>
      </c>
      <c r="D4" s="53" t="s">
        <v>197</v>
      </c>
    </row>
    <row r="5" spans="2:4" ht="12.75">
      <c r="B5" s="54">
        <v>1</v>
      </c>
      <c r="C5" s="39" t="s">
        <v>43</v>
      </c>
      <c r="D5" s="59">
        <v>17324.73900000001</v>
      </c>
    </row>
    <row r="6" spans="2:4" ht="12.75">
      <c r="B6" s="54">
        <v>2</v>
      </c>
      <c r="C6" s="39" t="s">
        <v>78</v>
      </c>
      <c r="D6" s="59">
        <v>15911.405000000006</v>
      </c>
    </row>
    <row r="7" spans="2:4" ht="12.75">
      <c r="B7" s="54">
        <v>3</v>
      </c>
      <c r="C7" s="39" t="s">
        <v>22</v>
      </c>
      <c r="D7" s="59">
        <v>14477.751999999995</v>
      </c>
    </row>
    <row r="8" spans="2:4" ht="12.75">
      <c r="B8" s="54">
        <v>4</v>
      </c>
      <c r="C8" s="39" t="s">
        <v>49</v>
      </c>
      <c r="D8" s="59">
        <v>14306.33599999999</v>
      </c>
    </row>
    <row r="9" spans="2:4" ht="12.75">
      <c r="B9" s="54">
        <v>5</v>
      </c>
      <c r="C9" s="39" t="s">
        <v>155</v>
      </c>
      <c r="D9" s="59">
        <v>11622.054</v>
      </c>
    </row>
    <row r="10" spans="2:4" ht="12.75">
      <c r="B10" s="54">
        <v>6</v>
      </c>
      <c r="C10" s="39" t="s">
        <v>84</v>
      </c>
      <c r="D10" s="59">
        <v>7318.226000000002</v>
      </c>
    </row>
    <row r="11" spans="2:4" ht="12.75">
      <c r="B11" s="54">
        <v>7</v>
      </c>
      <c r="C11" s="39" t="s">
        <v>62</v>
      </c>
      <c r="D11" s="59">
        <v>5207.344999999999</v>
      </c>
    </row>
    <row r="12" spans="2:4" ht="12.75">
      <c r="B12" s="54">
        <v>8</v>
      </c>
      <c r="C12" s="39" t="s">
        <v>92</v>
      </c>
      <c r="D12" s="59">
        <v>5054.0790000000015</v>
      </c>
    </row>
    <row r="13" spans="2:4" ht="12.75">
      <c r="B13" s="54">
        <v>9</v>
      </c>
      <c r="C13" s="39" t="s">
        <v>88</v>
      </c>
      <c r="D13" s="59">
        <v>4096.884000000001</v>
      </c>
    </row>
    <row r="14" spans="2:4" ht="12.75">
      <c r="B14" s="54">
        <v>10</v>
      </c>
      <c r="C14" s="39" t="s">
        <v>73</v>
      </c>
      <c r="D14" s="59">
        <v>3060.6750000000043</v>
      </c>
    </row>
    <row r="15" spans="2:4" ht="12.75">
      <c r="B15" s="54">
        <v>11</v>
      </c>
      <c r="C15" s="39" t="s">
        <v>39</v>
      </c>
      <c r="D15" s="59">
        <v>2795.871000000001</v>
      </c>
    </row>
    <row r="16" spans="2:4" ht="12.75">
      <c r="B16" s="54">
        <v>12</v>
      </c>
      <c r="C16" s="39" t="s">
        <v>52</v>
      </c>
      <c r="D16" s="59">
        <v>2300.556999999998</v>
      </c>
    </row>
    <row r="17" spans="2:4" ht="12.75">
      <c r="B17" s="54">
        <v>13</v>
      </c>
      <c r="C17" s="39" t="s">
        <v>36</v>
      </c>
      <c r="D17" s="59">
        <v>2180.0229999999997</v>
      </c>
    </row>
    <row r="18" spans="2:4" ht="12.75">
      <c r="B18" s="54">
        <v>14</v>
      </c>
      <c r="C18" s="39" t="s">
        <v>85</v>
      </c>
      <c r="D18" s="59">
        <v>2127.0969999999993</v>
      </c>
    </row>
    <row r="19" spans="2:4" ht="12.75">
      <c r="B19" s="54">
        <v>15</v>
      </c>
      <c r="C19" s="39" t="s">
        <v>33</v>
      </c>
      <c r="D19" s="59">
        <v>1643.1239999999998</v>
      </c>
    </row>
    <row r="20" spans="2:4" ht="12.75">
      <c r="B20" s="54">
        <v>16</v>
      </c>
      <c r="C20" s="39" t="s">
        <v>31</v>
      </c>
      <c r="D20" s="59">
        <v>1536.2269999999992</v>
      </c>
    </row>
    <row r="21" spans="2:4" ht="12.75">
      <c r="B21" s="54">
        <v>17</v>
      </c>
      <c r="C21" s="39" t="s">
        <v>83</v>
      </c>
      <c r="D21" s="59">
        <v>1478.699</v>
      </c>
    </row>
    <row r="22" spans="2:4" ht="12.75">
      <c r="B22" s="54">
        <v>18</v>
      </c>
      <c r="C22" s="39" t="s">
        <v>105</v>
      </c>
      <c r="D22" s="59">
        <v>1270.23</v>
      </c>
    </row>
    <row r="23" spans="2:4" ht="12.75">
      <c r="B23" s="54">
        <v>19</v>
      </c>
      <c r="C23" s="39" t="s">
        <v>77</v>
      </c>
      <c r="D23" s="59">
        <v>1199.0120000000002</v>
      </c>
    </row>
    <row r="24" spans="2:4" ht="12.75">
      <c r="B24" s="54">
        <v>20</v>
      </c>
      <c r="C24" s="39" t="s">
        <v>152</v>
      </c>
      <c r="D24" s="59">
        <v>1061.02</v>
      </c>
    </row>
    <row r="25" spans="2:4" ht="12.75">
      <c r="B25" s="54">
        <v>21</v>
      </c>
      <c r="C25" s="39" t="s">
        <v>370</v>
      </c>
      <c r="D25" s="59">
        <v>1027.486</v>
      </c>
    </row>
    <row r="26" spans="2:4" ht="12.75">
      <c r="B26" s="54">
        <v>22</v>
      </c>
      <c r="C26" s="39" t="s">
        <v>399</v>
      </c>
      <c r="D26" s="59">
        <v>947.6290000000002</v>
      </c>
    </row>
    <row r="27" spans="2:4" ht="12.75">
      <c r="B27" s="54">
        <v>23</v>
      </c>
      <c r="C27" s="39" t="s">
        <v>80</v>
      </c>
      <c r="D27" s="59">
        <v>943.933</v>
      </c>
    </row>
    <row r="28" spans="2:4" ht="12.75">
      <c r="B28" s="54">
        <v>24</v>
      </c>
      <c r="C28" s="39" t="s">
        <v>406</v>
      </c>
      <c r="D28" s="59">
        <v>853.4669999999999</v>
      </c>
    </row>
    <row r="29" spans="2:4" ht="12.75">
      <c r="B29" s="54">
        <v>25</v>
      </c>
      <c r="C29" s="39" t="s">
        <v>398</v>
      </c>
      <c r="D29" s="59">
        <v>839.6380000000004</v>
      </c>
    </row>
    <row r="30" spans="2:4" ht="12.75">
      <c r="B30" s="54">
        <v>26</v>
      </c>
      <c r="C30" s="39" t="s">
        <v>106</v>
      </c>
      <c r="D30" s="59">
        <v>778.285</v>
      </c>
    </row>
    <row r="31" spans="2:4" ht="12.75">
      <c r="B31" s="54">
        <v>27</v>
      </c>
      <c r="C31" s="39" t="s">
        <v>408</v>
      </c>
      <c r="D31" s="59">
        <v>769.1679999999999</v>
      </c>
    </row>
    <row r="32" spans="2:4" ht="12.75">
      <c r="B32" s="54">
        <v>28</v>
      </c>
      <c r="C32" s="39" t="s">
        <v>45</v>
      </c>
      <c r="D32" s="59">
        <v>757.5280000000004</v>
      </c>
    </row>
    <row r="33" spans="2:4" ht="12.75">
      <c r="B33" s="54">
        <v>29</v>
      </c>
      <c r="C33" s="39" t="s">
        <v>42</v>
      </c>
      <c r="D33" s="59">
        <v>756.113</v>
      </c>
    </row>
    <row r="34" spans="2:4" ht="12.75">
      <c r="B34" s="54">
        <v>30</v>
      </c>
      <c r="C34" s="39" t="s">
        <v>96</v>
      </c>
      <c r="D34" s="59">
        <v>732.814</v>
      </c>
    </row>
    <row r="35" spans="2:4" ht="12.75">
      <c r="B35" s="54">
        <v>31</v>
      </c>
      <c r="C35" s="39" t="s">
        <v>402</v>
      </c>
      <c r="D35" s="59">
        <v>684.748</v>
      </c>
    </row>
    <row r="36" spans="2:4" ht="12.75">
      <c r="B36" s="54">
        <v>32</v>
      </c>
      <c r="C36" s="39" t="s">
        <v>71</v>
      </c>
      <c r="D36" s="59">
        <v>679.3370000000002</v>
      </c>
    </row>
    <row r="37" spans="2:4" ht="12.75">
      <c r="B37" s="54">
        <v>33</v>
      </c>
      <c r="C37" s="39" t="s">
        <v>57</v>
      </c>
      <c r="D37" s="59">
        <v>670.1389999999999</v>
      </c>
    </row>
    <row r="38" spans="2:4" ht="12.75">
      <c r="B38" s="54">
        <v>34</v>
      </c>
      <c r="C38" s="39" t="s">
        <v>26</v>
      </c>
      <c r="D38" s="59">
        <v>661.6809999999994</v>
      </c>
    </row>
    <row r="39" spans="2:4" ht="12.75">
      <c r="B39" s="54">
        <v>35</v>
      </c>
      <c r="C39" s="39" t="s">
        <v>404</v>
      </c>
      <c r="D39" s="59">
        <v>546.1220000000001</v>
      </c>
    </row>
    <row r="40" spans="2:4" ht="12.75">
      <c r="B40" s="54">
        <v>36</v>
      </c>
      <c r="C40" s="39" t="s">
        <v>82</v>
      </c>
      <c r="D40" s="59">
        <v>532.1569999999999</v>
      </c>
    </row>
    <row r="41" spans="2:4" ht="12.75">
      <c r="B41" s="54">
        <v>37</v>
      </c>
      <c r="C41" s="39" t="s">
        <v>400</v>
      </c>
      <c r="D41" s="59">
        <v>507.9690000000001</v>
      </c>
    </row>
    <row r="42" spans="2:4" ht="12.75">
      <c r="B42" s="54">
        <v>38</v>
      </c>
      <c r="C42" s="39" t="s">
        <v>108</v>
      </c>
      <c r="D42" s="59">
        <v>452.005</v>
      </c>
    </row>
    <row r="43" spans="2:4" ht="12.75">
      <c r="B43" s="54">
        <v>39</v>
      </c>
      <c r="C43" s="39" t="s">
        <v>25</v>
      </c>
      <c r="D43" s="59">
        <v>386.50399999999973</v>
      </c>
    </row>
    <row r="44" spans="2:4" ht="12.75">
      <c r="B44" s="54">
        <v>40</v>
      </c>
      <c r="C44" s="39" t="s">
        <v>409</v>
      </c>
      <c r="D44" s="59">
        <v>369.442</v>
      </c>
    </row>
    <row r="45" spans="2:4" ht="12.75">
      <c r="B45" s="54">
        <v>41</v>
      </c>
      <c r="C45" s="39" t="s">
        <v>380</v>
      </c>
      <c r="D45" s="59">
        <v>338.24</v>
      </c>
    </row>
    <row r="46" spans="2:4" ht="12.75">
      <c r="B46" s="54">
        <v>42</v>
      </c>
      <c r="C46" s="39" t="s">
        <v>405</v>
      </c>
      <c r="D46" s="59">
        <v>295.83700000000005</v>
      </c>
    </row>
    <row r="47" spans="2:4" ht="12.75" customHeight="1">
      <c r="B47" s="54">
        <v>43</v>
      </c>
      <c r="C47" s="39" t="s">
        <v>411</v>
      </c>
      <c r="D47" s="59">
        <v>288.083</v>
      </c>
    </row>
    <row r="48" spans="2:4" ht="12.75">
      <c r="B48" s="54">
        <v>44</v>
      </c>
      <c r="C48" s="39" t="s">
        <v>48</v>
      </c>
      <c r="D48" s="59">
        <v>285.80799999999994</v>
      </c>
    </row>
    <row r="49" spans="2:4" ht="12.75">
      <c r="B49" s="54">
        <v>45</v>
      </c>
      <c r="C49" s="39" t="s">
        <v>69</v>
      </c>
      <c r="D49" s="59">
        <v>277.496</v>
      </c>
    </row>
    <row r="50" spans="2:4" ht="12.75">
      <c r="B50" s="54">
        <v>46</v>
      </c>
      <c r="C50" s="39" t="s">
        <v>407</v>
      </c>
      <c r="D50" s="59">
        <v>256.085</v>
      </c>
    </row>
    <row r="51" spans="2:4" ht="12.75">
      <c r="B51" s="54">
        <v>47</v>
      </c>
      <c r="C51" s="39" t="s">
        <v>91</v>
      </c>
      <c r="D51" s="59">
        <v>245.11599999999999</v>
      </c>
    </row>
    <row r="52" spans="2:4" ht="12.75">
      <c r="B52" s="54">
        <v>48</v>
      </c>
      <c r="C52" s="39" t="s">
        <v>403</v>
      </c>
      <c r="D52" s="59">
        <v>240.835</v>
      </c>
    </row>
    <row r="53" spans="2:4" ht="12.75">
      <c r="B53" s="54">
        <v>49</v>
      </c>
      <c r="C53" s="39" t="s">
        <v>55</v>
      </c>
      <c r="D53" s="59">
        <v>235.18300000000002</v>
      </c>
    </row>
    <row r="54" spans="2:4" ht="12.75">
      <c r="B54" s="54">
        <v>50</v>
      </c>
      <c r="C54" s="39" t="s">
        <v>410</v>
      </c>
      <c r="D54" s="59">
        <v>231.939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64"/>
  <sheetViews>
    <sheetView zoomScale="75" zoomScaleNormal="75" zoomScalePageLayoutView="0" workbookViewId="0" topLeftCell="A1">
      <selection activeCell="H89" sqref="H89"/>
    </sheetView>
  </sheetViews>
  <sheetFormatPr defaultColWidth="9.140625" defaultRowHeight="12.75"/>
  <cols>
    <col min="1" max="1" width="40.421875" style="0" customWidth="1"/>
    <col min="2" max="2" width="12.421875" style="0" customWidth="1"/>
    <col min="3" max="3" width="14.7109375" style="0" customWidth="1"/>
    <col min="4" max="4" width="12.8515625" style="0" bestFit="1" customWidth="1"/>
    <col min="5" max="5" width="14.57421875" style="0" customWidth="1"/>
    <col min="6" max="6" width="11.7109375" style="0" bestFit="1" customWidth="1"/>
    <col min="7" max="7" width="11.8515625" style="0" customWidth="1"/>
    <col min="8" max="8" width="10.28125" style="0" customWidth="1"/>
    <col min="9" max="9" width="11.8515625" style="0" customWidth="1"/>
    <col min="10" max="10" width="10.421875" style="0" customWidth="1"/>
    <col min="11" max="11" width="12.57421875" style="0" customWidth="1"/>
    <col min="12" max="12" width="11.00390625" style="0" customWidth="1"/>
    <col min="13" max="13" width="10.8515625" style="0" customWidth="1"/>
    <col min="14" max="14" width="11.57421875" style="0" bestFit="1" customWidth="1"/>
    <col min="15" max="16" width="10.8515625" style="0" bestFit="1" customWidth="1"/>
    <col min="17" max="17" width="9.28125" style="0" bestFit="1" customWidth="1"/>
    <col min="18" max="19" width="11.421875" style="0" customWidth="1"/>
    <col min="20" max="20" width="11.7109375" style="0" customWidth="1"/>
    <col min="21" max="21" width="11.8515625" style="0" customWidth="1"/>
    <col min="23" max="23" width="35.28125" style="0" customWidth="1"/>
  </cols>
  <sheetData>
    <row r="1" spans="1:22" ht="13.5">
      <c r="A1" s="9" t="s">
        <v>321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U1" s="287" t="s">
        <v>438</v>
      </c>
      <c r="V1" t="s">
        <v>442</v>
      </c>
    </row>
    <row r="2" spans="1:20" ht="12.75">
      <c r="A2" s="10"/>
      <c r="B2" s="275"/>
      <c r="C2" s="275"/>
      <c r="D2" s="275"/>
      <c r="E2" s="275" t="s">
        <v>201</v>
      </c>
      <c r="F2" s="27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T2" s="288"/>
    </row>
    <row r="3" spans="1:27" ht="13.5">
      <c r="A3" s="9" t="s">
        <v>180</v>
      </c>
      <c r="B3" s="275" t="s">
        <v>202</v>
      </c>
      <c r="C3" s="275"/>
      <c r="D3" s="275"/>
      <c r="E3" s="278" t="s">
        <v>212</v>
      </c>
      <c r="F3" s="27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287"/>
      <c r="AA3" t="s">
        <v>201</v>
      </c>
    </row>
    <row r="4" spans="1:27" ht="13.5">
      <c r="A4" s="41"/>
      <c r="B4" s="275" t="s">
        <v>203</v>
      </c>
      <c r="C4" s="275" t="s">
        <v>424</v>
      </c>
      <c r="D4" s="275" t="s">
        <v>204</v>
      </c>
      <c r="E4" s="275" t="s">
        <v>205</v>
      </c>
      <c r="F4" s="275" t="s">
        <v>206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T4" s="287"/>
      <c r="V4" t="s">
        <v>202</v>
      </c>
      <c r="W4" t="s">
        <v>202</v>
      </c>
      <c r="Y4" t="s">
        <v>202</v>
      </c>
      <c r="AA4" t="s">
        <v>212</v>
      </c>
    </row>
    <row r="5" spans="1:28" ht="13.5">
      <c r="A5" s="41" t="s">
        <v>123</v>
      </c>
      <c r="B5" s="275" t="s">
        <v>207</v>
      </c>
      <c r="C5" s="275" t="s">
        <v>428</v>
      </c>
      <c r="D5" s="275" t="s">
        <v>208</v>
      </c>
      <c r="E5" s="275" t="s">
        <v>209</v>
      </c>
      <c r="F5" s="275" t="s">
        <v>210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T5" s="287"/>
      <c r="V5" t="s">
        <v>213</v>
      </c>
      <c r="W5" t="s">
        <v>203</v>
      </c>
      <c r="X5" t="s">
        <v>424</v>
      </c>
      <c r="Y5" t="s">
        <v>425</v>
      </c>
      <c r="Z5" t="s">
        <v>204</v>
      </c>
      <c r="AA5" t="s">
        <v>205</v>
      </c>
      <c r="AB5" t="s">
        <v>206</v>
      </c>
    </row>
    <row r="6" spans="1:28" ht="13.5">
      <c r="A6" s="10" t="s">
        <v>152</v>
      </c>
      <c r="B6" s="305">
        <v>361.6</v>
      </c>
      <c r="C6" s="305" t="s">
        <v>16</v>
      </c>
      <c r="D6" s="305">
        <v>361.6</v>
      </c>
      <c r="E6" s="305">
        <v>361.6</v>
      </c>
      <c r="F6" s="305">
        <v>74.8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10"/>
      <c r="T6" s="287" t="s">
        <v>174</v>
      </c>
      <c r="U6" t="s">
        <v>368</v>
      </c>
      <c r="V6" t="s">
        <v>207</v>
      </c>
      <c r="W6" t="s">
        <v>207</v>
      </c>
      <c r="X6" t="s">
        <v>428</v>
      </c>
      <c r="Y6" t="s">
        <v>207</v>
      </c>
      <c r="Z6" t="s">
        <v>208</v>
      </c>
      <c r="AA6" t="s">
        <v>209</v>
      </c>
      <c r="AB6" t="s">
        <v>210</v>
      </c>
    </row>
    <row r="7" spans="1:28" ht="13.5">
      <c r="A7" s="10" t="s">
        <v>17</v>
      </c>
      <c r="B7" s="305">
        <v>319.1</v>
      </c>
      <c r="C7" s="305" t="s">
        <v>16</v>
      </c>
      <c r="D7" s="305">
        <v>319.1</v>
      </c>
      <c r="E7" s="305">
        <v>319.1</v>
      </c>
      <c r="F7" s="305">
        <v>197.4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10"/>
      <c r="T7" s="287" t="s">
        <v>397</v>
      </c>
      <c r="U7" t="s">
        <v>429</v>
      </c>
      <c r="V7" t="s">
        <v>430</v>
      </c>
      <c r="W7" t="s">
        <v>430</v>
      </c>
      <c r="X7" t="s">
        <v>369</v>
      </c>
      <c r="Y7" t="s">
        <v>430</v>
      </c>
      <c r="Z7" t="s">
        <v>432</v>
      </c>
      <c r="AA7" t="s">
        <v>432</v>
      </c>
      <c r="AB7" t="s">
        <v>432</v>
      </c>
    </row>
    <row r="8" spans="1:20" ht="12.75">
      <c r="A8" s="10" t="s">
        <v>18</v>
      </c>
      <c r="B8" s="305">
        <v>15.8</v>
      </c>
      <c r="C8" s="305" t="s">
        <v>16</v>
      </c>
      <c r="D8" s="305">
        <v>15.8</v>
      </c>
      <c r="E8" s="305">
        <v>15.8</v>
      </c>
      <c r="F8" s="305">
        <v>4.4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10"/>
      <c r="T8" s="288"/>
    </row>
    <row r="9" spans="1:28" ht="13.5">
      <c r="A9" s="10" t="s">
        <v>19</v>
      </c>
      <c r="B9" s="305">
        <v>121.1</v>
      </c>
      <c r="C9" s="305" t="s">
        <v>16</v>
      </c>
      <c r="D9" s="305">
        <v>121.1</v>
      </c>
      <c r="E9" s="305">
        <v>121.1</v>
      </c>
      <c r="F9" s="305">
        <v>46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10"/>
      <c r="T9" s="287" t="s">
        <v>123</v>
      </c>
      <c r="U9" t="s">
        <v>152</v>
      </c>
      <c r="V9" t="s">
        <v>16</v>
      </c>
      <c r="W9" t="s">
        <v>16</v>
      </c>
      <c r="X9" t="s">
        <v>16</v>
      </c>
      <c r="Y9">
        <v>361.6</v>
      </c>
      <c r="Z9">
        <v>361.6</v>
      </c>
      <c r="AA9">
        <v>361.6</v>
      </c>
      <c r="AB9">
        <v>74.8</v>
      </c>
    </row>
    <row r="10" spans="1:28" ht="13.5">
      <c r="A10" s="10" t="s">
        <v>20</v>
      </c>
      <c r="B10" s="305">
        <v>272.6</v>
      </c>
      <c r="C10" s="305" t="s">
        <v>16</v>
      </c>
      <c r="D10" s="305">
        <v>272.6</v>
      </c>
      <c r="E10" s="305">
        <v>272.6</v>
      </c>
      <c r="F10" s="305">
        <v>107.9</v>
      </c>
      <c r="J10" s="295"/>
      <c r="K10" s="295"/>
      <c r="L10" s="295"/>
      <c r="M10" s="295"/>
      <c r="N10" s="295"/>
      <c r="O10" s="295"/>
      <c r="P10" s="295"/>
      <c r="Q10" s="295"/>
      <c r="R10" s="10"/>
      <c r="T10" s="287"/>
      <c r="U10" t="s">
        <v>17</v>
      </c>
      <c r="V10" t="s">
        <v>16</v>
      </c>
      <c r="W10" t="s">
        <v>16</v>
      </c>
      <c r="X10" t="s">
        <v>16</v>
      </c>
      <c r="Y10">
        <v>319.1</v>
      </c>
      <c r="Z10">
        <v>319.1</v>
      </c>
      <c r="AA10">
        <v>319.1</v>
      </c>
      <c r="AB10">
        <v>197.4</v>
      </c>
    </row>
    <row r="11" spans="1:28" ht="13.5">
      <c r="A11" s="10" t="s">
        <v>21</v>
      </c>
      <c r="B11" s="305">
        <v>498.5</v>
      </c>
      <c r="C11" s="305">
        <v>265.3</v>
      </c>
      <c r="D11" s="305">
        <v>763.8</v>
      </c>
      <c r="E11" s="305">
        <v>763.8</v>
      </c>
      <c r="F11" s="305">
        <v>136.3</v>
      </c>
      <c r="J11" s="295"/>
      <c r="K11" s="295"/>
      <c r="L11" s="295"/>
      <c r="M11" s="295"/>
      <c r="N11" s="295"/>
      <c r="O11" s="295"/>
      <c r="P11" s="295"/>
      <c r="Q11" s="295"/>
      <c r="R11" s="10"/>
      <c r="T11" s="287"/>
      <c r="U11" t="s">
        <v>18</v>
      </c>
      <c r="V11" t="s">
        <v>16</v>
      </c>
      <c r="W11" t="s">
        <v>16</v>
      </c>
      <c r="X11" t="s">
        <v>16</v>
      </c>
      <c r="Y11">
        <v>15.8</v>
      </c>
      <c r="Z11">
        <v>15.8</v>
      </c>
      <c r="AA11">
        <v>15.8</v>
      </c>
      <c r="AB11">
        <v>4.4</v>
      </c>
    </row>
    <row r="12" spans="1:28" ht="13.5">
      <c r="A12" s="10" t="s">
        <v>22</v>
      </c>
      <c r="B12" s="305">
        <v>2191</v>
      </c>
      <c r="C12" s="305">
        <v>45.6</v>
      </c>
      <c r="D12" s="305">
        <v>2236.6</v>
      </c>
      <c r="E12" s="305">
        <v>1949.8</v>
      </c>
      <c r="F12" s="305">
        <v>1168.8</v>
      </c>
      <c r="J12" s="295"/>
      <c r="K12" s="295"/>
      <c r="L12" s="295"/>
      <c r="M12" s="295"/>
      <c r="N12" s="295"/>
      <c r="O12" s="295"/>
      <c r="P12" s="295"/>
      <c r="Q12" s="295"/>
      <c r="R12" s="10"/>
      <c r="T12" s="287"/>
      <c r="U12" t="s">
        <v>19</v>
      </c>
      <c r="V12" t="s">
        <v>16</v>
      </c>
      <c r="W12" t="s">
        <v>16</v>
      </c>
      <c r="X12" t="s">
        <v>16</v>
      </c>
      <c r="Y12">
        <v>121.1</v>
      </c>
      <c r="Z12">
        <v>121.1</v>
      </c>
      <c r="AA12">
        <v>121.1</v>
      </c>
      <c r="AB12">
        <v>46</v>
      </c>
    </row>
    <row r="13" spans="1:28" ht="13.5">
      <c r="A13" s="10" t="s">
        <v>151</v>
      </c>
      <c r="B13" s="305">
        <v>604.9</v>
      </c>
      <c r="C13" s="305" t="s">
        <v>16</v>
      </c>
      <c r="D13" s="305">
        <v>605</v>
      </c>
      <c r="E13" s="305">
        <v>558.9</v>
      </c>
      <c r="F13" s="305">
        <v>367.1</v>
      </c>
      <c r="J13" s="295"/>
      <c r="K13" s="295"/>
      <c r="L13" s="295"/>
      <c r="M13" s="295"/>
      <c r="N13" s="295"/>
      <c r="O13" s="295"/>
      <c r="P13" s="295"/>
      <c r="Q13" s="295"/>
      <c r="R13" s="10"/>
      <c r="T13" s="287"/>
      <c r="U13" t="s">
        <v>20</v>
      </c>
      <c r="V13" t="s">
        <v>16</v>
      </c>
      <c r="W13" t="s">
        <v>16</v>
      </c>
      <c r="X13" t="s">
        <v>16</v>
      </c>
      <c r="Y13">
        <v>272.6</v>
      </c>
      <c r="Z13">
        <v>272.6</v>
      </c>
      <c r="AA13">
        <v>272.6</v>
      </c>
      <c r="AB13">
        <v>107.9</v>
      </c>
    </row>
    <row r="14" spans="1:28" ht="13.5">
      <c r="A14" s="10" t="s">
        <v>23</v>
      </c>
      <c r="B14" s="305">
        <v>1727.7</v>
      </c>
      <c r="C14" s="305" t="s">
        <v>16</v>
      </c>
      <c r="D14" s="305">
        <v>1727.7</v>
      </c>
      <c r="E14" s="305">
        <v>1688.4</v>
      </c>
      <c r="F14" s="305">
        <v>721</v>
      </c>
      <c r="J14" s="295"/>
      <c r="K14" s="295"/>
      <c r="L14" s="295"/>
      <c r="M14" s="295"/>
      <c r="N14" s="295"/>
      <c r="O14" s="295"/>
      <c r="P14" s="295"/>
      <c r="Q14" s="295"/>
      <c r="R14" s="10"/>
      <c r="T14" s="287"/>
      <c r="U14" t="s">
        <v>21</v>
      </c>
      <c r="V14" t="s">
        <v>16</v>
      </c>
      <c r="W14">
        <v>77.5</v>
      </c>
      <c r="X14">
        <v>265.3</v>
      </c>
      <c r="Y14">
        <v>421</v>
      </c>
      <c r="Z14">
        <v>763.8</v>
      </c>
      <c r="AA14">
        <v>763.8</v>
      </c>
      <c r="AB14">
        <v>136.3</v>
      </c>
    </row>
    <row r="15" spans="1:28" ht="13.5">
      <c r="A15" s="10" t="s">
        <v>24</v>
      </c>
      <c r="B15" s="305">
        <v>405.3</v>
      </c>
      <c r="C15" s="305" t="s">
        <v>16</v>
      </c>
      <c r="D15" s="305">
        <v>405.3</v>
      </c>
      <c r="E15" s="305">
        <v>389.8</v>
      </c>
      <c r="F15" s="305">
        <v>377</v>
      </c>
      <c r="J15" s="295"/>
      <c r="K15" s="295"/>
      <c r="L15" s="295"/>
      <c r="M15" s="295"/>
      <c r="N15" s="295"/>
      <c r="O15" s="295"/>
      <c r="P15" s="295"/>
      <c r="Q15" s="295"/>
      <c r="R15" s="10"/>
      <c r="T15" s="287"/>
      <c r="U15" t="s">
        <v>22</v>
      </c>
      <c r="V15" t="s">
        <v>16</v>
      </c>
      <c r="W15">
        <v>193.2</v>
      </c>
      <c r="X15">
        <v>45.6</v>
      </c>
      <c r="Y15" s="86">
        <v>1997.8</v>
      </c>
      <c r="Z15" s="86">
        <v>2236.6</v>
      </c>
      <c r="AA15" s="86">
        <v>1949.8</v>
      </c>
      <c r="AB15" s="86">
        <v>1168.8</v>
      </c>
    </row>
    <row r="16" spans="1:28" ht="13.5">
      <c r="A16" s="10" t="s">
        <v>29</v>
      </c>
      <c r="B16" s="305">
        <v>594.8</v>
      </c>
      <c r="C16" s="305" t="s">
        <v>16</v>
      </c>
      <c r="D16" s="305">
        <v>594.9</v>
      </c>
      <c r="E16" s="305">
        <v>594.9</v>
      </c>
      <c r="F16" s="305">
        <v>94.7</v>
      </c>
      <c r="J16" s="295"/>
      <c r="K16" s="295"/>
      <c r="L16" s="295"/>
      <c r="M16" s="295"/>
      <c r="N16" s="295"/>
      <c r="O16" s="295"/>
      <c r="P16" s="295"/>
      <c r="Q16" s="295"/>
      <c r="R16" s="10"/>
      <c r="T16" s="287"/>
      <c r="U16" t="s">
        <v>151</v>
      </c>
      <c r="V16">
        <v>128.7</v>
      </c>
      <c r="W16">
        <v>84.7</v>
      </c>
      <c r="X16" t="s">
        <v>16</v>
      </c>
      <c r="Y16">
        <v>391.5</v>
      </c>
      <c r="Z16">
        <v>605</v>
      </c>
      <c r="AA16">
        <v>558.9</v>
      </c>
      <c r="AB16">
        <v>367.1</v>
      </c>
    </row>
    <row r="17" spans="1:28" ht="13.5">
      <c r="A17" s="10" t="s">
        <v>30</v>
      </c>
      <c r="B17" s="305">
        <v>156.9</v>
      </c>
      <c r="C17" s="305" t="s">
        <v>16</v>
      </c>
      <c r="D17" s="305">
        <v>156.9</v>
      </c>
      <c r="E17" s="305">
        <v>156.9</v>
      </c>
      <c r="F17" s="305">
        <v>21</v>
      </c>
      <c r="J17" s="295"/>
      <c r="K17" s="295"/>
      <c r="L17" s="295"/>
      <c r="M17" s="295"/>
      <c r="N17" s="295"/>
      <c r="O17" s="295"/>
      <c r="P17" s="295"/>
      <c r="Q17" s="295"/>
      <c r="R17" s="10"/>
      <c r="T17" s="287"/>
      <c r="U17" t="s">
        <v>23</v>
      </c>
      <c r="V17" t="s">
        <v>16</v>
      </c>
      <c r="W17" t="s">
        <v>16</v>
      </c>
      <c r="X17" t="s">
        <v>16</v>
      </c>
      <c r="Y17" s="86">
        <v>1727.7</v>
      </c>
      <c r="Z17" s="86">
        <v>1727.7</v>
      </c>
      <c r="AA17" s="86">
        <v>1688.4</v>
      </c>
      <c r="AB17">
        <v>721</v>
      </c>
    </row>
    <row r="18" spans="1:28" ht="13.5">
      <c r="A18" s="10" t="s">
        <v>31</v>
      </c>
      <c r="B18" s="305">
        <v>1483.6000000000001</v>
      </c>
      <c r="C18" s="305">
        <v>175</v>
      </c>
      <c r="D18" s="305">
        <v>1658.5</v>
      </c>
      <c r="E18" s="305">
        <v>1658.5</v>
      </c>
      <c r="F18" s="305">
        <v>416.8</v>
      </c>
      <c r="J18" s="295"/>
      <c r="K18" s="295"/>
      <c r="L18" s="295"/>
      <c r="M18" s="295"/>
      <c r="N18" s="295"/>
      <c r="O18" s="295"/>
      <c r="P18" s="295"/>
      <c r="Q18" s="295"/>
      <c r="R18" s="10"/>
      <c r="T18" s="287"/>
      <c r="U18" t="s">
        <v>24</v>
      </c>
      <c r="V18" t="s">
        <v>16</v>
      </c>
      <c r="W18" t="s">
        <v>16</v>
      </c>
      <c r="X18" t="s">
        <v>16</v>
      </c>
      <c r="Y18">
        <v>405.3</v>
      </c>
      <c r="Z18">
        <v>405.3</v>
      </c>
      <c r="AA18">
        <v>389.8</v>
      </c>
      <c r="AB18">
        <v>377</v>
      </c>
    </row>
    <row r="19" spans="1:28" ht="13.5">
      <c r="A19" s="10" t="s">
        <v>372</v>
      </c>
      <c r="B19" s="305">
        <v>1582.3</v>
      </c>
      <c r="C19" s="305" t="s">
        <v>16</v>
      </c>
      <c r="D19" s="305">
        <v>1582.3</v>
      </c>
      <c r="E19" s="305">
        <v>1429.6</v>
      </c>
      <c r="F19" s="305">
        <v>482</v>
      </c>
      <c r="J19" s="295"/>
      <c r="K19" s="295"/>
      <c r="L19" s="295"/>
      <c r="M19" s="295"/>
      <c r="N19" s="295"/>
      <c r="O19" s="295"/>
      <c r="P19" s="295"/>
      <c r="Q19" s="295"/>
      <c r="R19" s="10"/>
      <c r="T19" s="287"/>
      <c r="U19" t="s">
        <v>29</v>
      </c>
      <c r="V19" t="s">
        <v>16</v>
      </c>
      <c r="W19">
        <v>158.1</v>
      </c>
      <c r="X19" t="s">
        <v>16</v>
      </c>
      <c r="Y19">
        <v>436.7</v>
      </c>
      <c r="Z19">
        <v>594.9</v>
      </c>
      <c r="AA19">
        <v>594.9</v>
      </c>
      <c r="AB19">
        <v>94.7</v>
      </c>
    </row>
    <row r="20" spans="1:28" ht="13.5">
      <c r="A20" s="10" t="s">
        <v>33</v>
      </c>
      <c r="B20" s="305">
        <v>1119.1</v>
      </c>
      <c r="C20" s="305">
        <v>293.5</v>
      </c>
      <c r="D20" s="305">
        <v>1412.6</v>
      </c>
      <c r="E20" s="305">
        <v>1157.3</v>
      </c>
      <c r="F20" s="305">
        <v>111.4</v>
      </c>
      <c r="J20" s="295"/>
      <c r="K20" s="295"/>
      <c r="L20" s="295"/>
      <c r="M20" s="295"/>
      <c r="N20" s="295"/>
      <c r="O20" s="295"/>
      <c r="P20" s="295"/>
      <c r="Q20" s="295"/>
      <c r="R20" s="10"/>
      <c r="T20" s="287"/>
      <c r="U20" t="s">
        <v>30</v>
      </c>
      <c r="V20" t="s">
        <v>16</v>
      </c>
      <c r="W20" t="s">
        <v>16</v>
      </c>
      <c r="X20" t="s">
        <v>16</v>
      </c>
      <c r="Y20">
        <v>156.9</v>
      </c>
      <c r="Z20">
        <v>156.9</v>
      </c>
      <c r="AA20">
        <v>156.9</v>
      </c>
      <c r="AB20">
        <v>21</v>
      </c>
    </row>
    <row r="21" spans="1:28" ht="13.5">
      <c r="A21" s="10" t="s">
        <v>34</v>
      </c>
      <c r="B21" s="305">
        <v>228.7</v>
      </c>
      <c r="C21" s="305" t="s">
        <v>16</v>
      </c>
      <c r="D21" s="305">
        <v>228.7</v>
      </c>
      <c r="E21" s="305">
        <v>228.7</v>
      </c>
      <c r="F21" s="305">
        <v>85</v>
      </c>
      <c r="J21" s="295"/>
      <c r="K21" s="295"/>
      <c r="L21" s="295"/>
      <c r="M21" s="295"/>
      <c r="N21" s="295"/>
      <c r="O21" s="295"/>
      <c r="P21" s="295"/>
      <c r="Q21" s="295"/>
      <c r="R21" s="10"/>
      <c r="T21" s="287"/>
      <c r="U21" t="s">
        <v>31</v>
      </c>
      <c r="V21" t="s">
        <v>16</v>
      </c>
      <c r="W21">
        <v>84.7</v>
      </c>
      <c r="X21">
        <v>175</v>
      </c>
      <c r="Y21" s="86">
        <v>1398.9</v>
      </c>
      <c r="Z21" s="86">
        <v>1658.5</v>
      </c>
      <c r="AA21" s="86">
        <v>1658.5</v>
      </c>
      <c r="AB21">
        <v>416.8</v>
      </c>
    </row>
    <row r="22" spans="1:28" ht="13.5">
      <c r="A22" s="10" t="s">
        <v>153</v>
      </c>
      <c r="B22" s="305">
        <v>521.9</v>
      </c>
      <c r="C22" s="305">
        <v>190.1</v>
      </c>
      <c r="D22" s="305">
        <v>712</v>
      </c>
      <c r="E22" s="305">
        <v>712</v>
      </c>
      <c r="F22" s="305">
        <v>203.1</v>
      </c>
      <c r="J22" s="295"/>
      <c r="K22" s="295"/>
      <c r="L22" s="295"/>
      <c r="M22" s="295"/>
      <c r="N22" s="295"/>
      <c r="O22" s="295"/>
      <c r="P22" s="295"/>
      <c r="Q22" s="295"/>
      <c r="R22" s="10"/>
      <c r="T22" s="287"/>
      <c r="U22" t="s">
        <v>372</v>
      </c>
      <c r="V22" t="s">
        <v>16</v>
      </c>
      <c r="W22" t="s">
        <v>16</v>
      </c>
      <c r="X22" t="s">
        <v>16</v>
      </c>
      <c r="Y22" s="86">
        <v>1582.3</v>
      </c>
      <c r="Z22" s="86">
        <v>1582.3</v>
      </c>
      <c r="AA22" s="86">
        <v>1429.6</v>
      </c>
      <c r="AB22">
        <v>482</v>
      </c>
    </row>
    <row r="23" spans="1:28" ht="13.5">
      <c r="A23" s="10" t="s">
        <v>154</v>
      </c>
      <c r="B23" s="305">
        <v>363.5</v>
      </c>
      <c r="C23" s="305" t="s">
        <v>16</v>
      </c>
      <c r="D23" s="305">
        <v>363.5</v>
      </c>
      <c r="E23" s="305">
        <v>213.4</v>
      </c>
      <c r="F23" s="305">
        <v>96.6</v>
      </c>
      <c r="J23" s="295"/>
      <c r="K23" s="295"/>
      <c r="L23" s="295"/>
      <c r="M23" s="295"/>
      <c r="N23" s="295"/>
      <c r="O23" s="295"/>
      <c r="P23" s="295"/>
      <c r="Q23" s="295"/>
      <c r="R23" s="10"/>
      <c r="T23" s="287"/>
      <c r="U23" t="s">
        <v>33</v>
      </c>
      <c r="V23" t="s">
        <v>16</v>
      </c>
      <c r="W23" t="s">
        <v>16</v>
      </c>
      <c r="X23">
        <v>293.5</v>
      </c>
      <c r="Y23" s="86">
        <v>1119.1</v>
      </c>
      <c r="Z23" s="86">
        <v>1412.6</v>
      </c>
      <c r="AA23" s="86">
        <v>1157.3</v>
      </c>
      <c r="AB23">
        <v>111.4</v>
      </c>
    </row>
    <row r="24" spans="1:28" ht="13.5">
      <c r="A24" s="10" t="s">
        <v>414</v>
      </c>
      <c r="B24" s="305">
        <v>63.3</v>
      </c>
      <c r="C24" s="305" t="s">
        <v>16</v>
      </c>
      <c r="D24" s="305">
        <v>63.3</v>
      </c>
      <c r="E24" s="305">
        <v>63.3</v>
      </c>
      <c r="F24" s="305">
        <v>25.1</v>
      </c>
      <c r="J24" s="295"/>
      <c r="K24" s="295"/>
      <c r="L24" s="295"/>
      <c r="M24" s="295"/>
      <c r="N24" s="295"/>
      <c r="O24" s="295"/>
      <c r="P24" s="295"/>
      <c r="Q24" s="295"/>
      <c r="R24" s="10"/>
      <c r="T24" s="287"/>
      <c r="U24" t="s">
        <v>34</v>
      </c>
      <c r="V24" t="s">
        <v>16</v>
      </c>
      <c r="W24" t="s">
        <v>16</v>
      </c>
      <c r="X24" t="s">
        <v>16</v>
      </c>
      <c r="Y24">
        <v>228.7</v>
      </c>
      <c r="Z24">
        <v>228.7</v>
      </c>
      <c r="AA24">
        <v>228.7</v>
      </c>
      <c r="AB24">
        <v>85</v>
      </c>
    </row>
    <row r="25" spans="1:28" ht="13.5">
      <c r="A25" s="10" t="s">
        <v>374</v>
      </c>
      <c r="B25" s="305">
        <v>77.1</v>
      </c>
      <c r="C25" s="305" t="s">
        <v>16</v>
      </c>
      <c r="D25" s="305">
        <v>77.2</v>
      </c>
      <c r="E25" s="305">
        <v>77.2</v>
      </c>
      <c r="F25" s="305">
        <v>8.5</v>
      </c>
      <c r="J25" s="295"/>
      <c r="K25" s="295"/>
      <c r="L25" s="295"/>
      <c r="M25" s="295"/>
      <c r="N25" s="295"/>
      <c r="O25" s="295"/>
      <c r="P25" s="295"/>
      <c r="Q25" s="295"/>
      <c r="R25" s="10"/>
      <c r="T25" s="287"/>
      <c r="U25" t="s">
        <v>153</v>
      </c>
      <c r="V25" t="s">
        <v>16</v>
      </c>
      <c r="W25">
        <v>77.5</v>
      </c>
      <c r="X25">
        <v>190.1</v>
      </c>
      <c r="Y25">
        <v>444.4</v>
      </c>
      <c r="Z25">
        <v>712</v>
      </c>
      <c r="AA25">
        <v>712</v>
      </c>
      <c r="AB25">
        <v>203.1</v>
      </c>
    </row>
    <row r="26" spans="1:28" ht="13.5">
      <c r="A26" s="10" t="s">
        <v>375</v>
      </c>
      <c r="B26" s="305">
        <v>566.1</v>
      </c>
      <c r="C26" s="305">
        <v>145.8</v>
      </c>
      <c r="D26" s="305">
        <v>711.9</v>
      </c>
      <c r="E26" s="305">
        <v>619.1</v>
      </c>
      <c r="F26" s="305">
        <v>204.7</v>
      </c>
      <c r="J26" s="295"/>
      <c r="K26" s="295"/>
      <c r="L26" s="295"/>
      <c r="M26" s="295"/>
      <c r="N26" s="295"/>
      <c r="O26" s="295"/>
      <c r="P26" s="295"/>
      <c r="Q26" s="295"/>
      <c r="R26" s="10"/>
      <c r="T26" s="287"/>
      <c r="U26" t="s">
        <v>154</v>
      </c>
      <c r="V26" t="s">
        <v>16</v>
      </c>
      <c r="W26" t="s">
        <v>16</v>
      </c>
      <c r="X26" t="s">
        <v>16</v>
      </c>
      <c r="Y26">
        <v>363.5</v>
      </c>
      <c r="Z26">
        <v>363.5</v>
      </c>
      <c r="AA26">
        <v>213.4</v>
      </c>
      <c r="AB26">
        <v>96.6</v>
      </c>
    </row>
    <row r="27" spans="1:28" ht="13.5">
      <c r="A27" s="10" t="s">
        <v>36</v>
      </c>
      <c r="B27" s="305">
        <v>929.4</v>
      </c>
      <c r="C27" s="305" t="s">
        <v>16</v>
      </c>
      <c r="D27" s="305">
        <v>929.4</v>
      </c>
      <c r="E27" s="305">
        <v>887.7</v>
      </c>
      <c r="F27" s="305">
        <v>336.3</v>
      </c>
      <c r="J27" s="295"/>
      <c r="K27" s="295"/>
      <c r="L27" s="295"/>
      <c r="M27" s="295"/>
      <c r="N27" s="295"/>
      <c r="O27" s="295"/>
      <c r="P27" s="295"/>
      <c r="Q27" s="295"/>
      <c r="R27" s="10"/>
      <c r="T27" s="287"/>
      <c r="U27" t="s">
        <v>414</v>
      </c>
      <c r="V27" t="s">
        <v>16</v>
      </c>
      <c r="W27" t="s">
        <v>16</v>
      </c>
      <c r="X27" t="s">
        <v>16</v>
      </c>
      <c r="Y27">
        <v>63.3</v>
      </c>
      <c r="Z27">
        <v>63.3</v>
      </c>
      <c r="AA27">
        <v>63.3</v>
      </c>
      <c r="AB27">
        <v>25.1</v>
      </c>
    </row>
    <row r="28" spans="1:28" ht="13.5">
      <c r="A28" s="10" t="s">
        <v>37</v>
      </c>
      <c r="B28" s="305">
        <v>697</v>
      </c>
      <c r="C28" s="305" t="s">
        <v>16</v>
      </c>
      <c r="D28" s="305">
        <v>697</v>
      </c>
      <c r="E28" s="305">
        <v>651</v>
      </c>
      <c r="F28" s="305">
        <v>336.9</v>
      </c>
      <c r="J28" s="295"/>
      <c r="K28" s="295"/>
      <c r="L28" s="295"/>
      <c r="M28" s="295"/>
      <c r="N28" s="295"/>
      <c r="O28" s="295"/>
      <c r="P28" s="295"/>
      <c r="Q28" s="295"/>
      <c r="R28" s="10"/>
      <c r="T28" s="287"/>
      <c r="U28" t="s">
        <v>374</v>
      </c>
      <c r="V28" t="s">
        <v>16</v>
      </c>
      <c r="W28">
        <v>61.8</v>
      </c>
      <c r="X28" t="s">
        <v>16</v>
      </c>
      <c r="Y28">
        <v>15.3</v>
      </c>
      <c r="Z28">
        <v>77.2</v>
      </c>
      <c r="AA28">
        <v>77.2</v>
      </c>
      <c r="AB28">
        <v>8.5</v>
      </c>
    </row>
    <row r="29" spans="1:28" ht="13.5">
      <c r="A29" s="10" t="s">
        <v>38</v>
      </c>
      <c r="B29" s="305">
        <v>136.6</v>
      </c>
      <c r="C29" s="305" t="s">
        <v>16</v>
      </c>
      <c r="D29" s="305">
        <v>136.6</v>
      </c>
      <c r="E29" s="305">
        <v>136.6</v>
      </c>
      <c r="F29" s="305">
        <v>32.4</v>
      </c>
      <c r="J29" s="295"/>
      <c r="K29" s="295"/>
      <c r="L29" s="295"/>
      <c r="M29" s="295"/>
      <c r="N29" s="295"/>
      <c r="O29" s="295"/>
      <c r="P29" s="295"/>
      <c r="Q29" s="295"/>
      <c r="R29" s="10"/>
      <c r="T29" s="287"/>
      <c r="U29" t="s">
        <v>375</v>
      </c>
      <c r="V29" t="s">
        <v>16</v>
      </c>
      <c r="W29" t="s">
        <v>16</v>
      </c>
      <c r="X29">
        <v>145.8</v>
      </c>
      <c r="Y29">
        <v>566.1</v>
      </c>
      <c r="Z29">
        <v>711.9</v>
      </c>
      <c r="AA29">
        <v>619.1</v>
      </c>
      <c r="AB29">
        <v>204.7</v>
      </c>
    </row>
    <row r="30" spans="1:28" ht="13.5">
      <c r="A30" s="10" t="s">
        <v>40</v>
      </c>
      <c r="B30" s="305">
        <v>1826.6</v>
      </c>
      <c r="C30" s="305" t="s">
        <v>16</v>
      </c>
      <c r="D30" s="305">
        <v>1826.6</v>
      </c>
      <c r="E30" s="305">
        <v>1362.5</v>
      </c>
      <c r="F30" s="305">
        <v>313.2</v>
      </c>
      <c r="J30" s="295"/>
      <c r="K30" s="295"/>
      <c r="L30" s="295"/>
      <c r="M30" s="295"/>
      <c r="N30" s="295"/>
      <c r="O30" s="295"/>
      <c r="P30" s="295"/>
      <c r="Q30" s="295"/>
      <c r="R30" s="10"/>
      <c r="T30" s="287"/>
      <c r="U30" t="s">
        <v>36</v>
      </c>
      <c r="V30" t="s">
        <v>16</v>
      </c>
      <c r="W30">
        <v>61.8</v>
      </c>
      <c r="X30" t="s">
        <v>16</v>
      </c>
      <c r="Y30">
        <v>867.6</v>
      </c>
      <c r="Z30">
        <v>929.4</v>
      </c>
      <c r="AA30">
        <v>887.7</v>
      </c>
      <c r="AB30">
        <v>336.3</v>
      </c>
    </row>
    <row r="31" spans="1:28" ht="13.5">
      <c r="A31" s="10" t="s">
        <v>415</v>
      </c>
      <c r="B31" s="305">
        <v>92.6</v>
      </c>
      <c r="C31" s="305" t="s">
        <v>16</v>
      </c>
      <c r="D31" s="305">
        <v>92.6</v>
      </c>
      <c r="E31" s="305">
        <v>92.6</v>
      </c>
      <c r="F31" s="305">
        <v>17.9</v>
      </c>
      <c r="J31" s="295"/>
      <c r="K31" s="295"/>
      <c r="L31" s="295"/>
      <c r="M31" s="295"/>
      <c r="N31" s="295"/>
      <c r="O31" s="295"/>
      <c r="P31" s="295"/>
      <c r="Q31" s="295"/>
      <c r="R31" s="10"/>
      <c r="T31" s="287"/>
      <c r="U31" t="s">
        <v>37</v>
      </c>
      <c r="V31" t="s">
        <v>16</v>
      </c>
      <c r="W31">
        <v>151.5</v>
      </c>
      <c r="X31" t="s">
        <v>16</v>
      </c>
      <c r="Y31">
        <v>545.5</v>
      </c>
      <c r="Z31">
        <v>697</v>
      </c>
      <c r="AA31">
        <v>651</v>
      </c>
      <c r="AB31">
        <v>336.9</v>
      </c>
    </row>
    <row r="32" spans="1:28" ht="13.5">
      <c r="A32" s="10" t="s">
        <v>378</v>
      </c>
      <c r="B32" s="305">
        <v>94.1</v>
      </c>
      <c r="C32" s="305" t="s">
        <v>16</v>
      </c>
      <c r="D32" s="305">
        <v>94.1</v>
      </c>
      <c r="E32" s="305">
        <v>94.1</v>
      </c>
      <c r="F32" s="305">
        <v>7.1</v>
      </c>
      <c r="J32" s="295"/>
      <c r="K32" s="295"/>
      <c r="L32" s="295"/>
      <c r="M32" s="295"/>
      <c r="N32" s="295"/>
      <c r="O32" s="295"/>
      <c r="P32" s="295"/>
      <c r="Q32" s="295"/>
      <c r="R32" s="10"/>
      <c r="T32" s="287"/>
      <c r="U32" t="s">
        <v>38</v>
      </c>
      <c r="V32" t="s">
        <v>16</v>
      </c>
      <c r="W32" t="s">
        <v>16</v>
      </c>
      <c r="X32" t="s">
        <v>16</v>
      </c>
      <c r="Y32">
        <v>136.6</v>
      </c>
      <c r="Z32">
        <v>136.6</v>
      </c>
      <c r="AA32">
        <v>136.6</v>
      </c>
      <c r="AB32">
        <v>32.4</v>
      </c>
    </row>
    <row r="33" spans="1:28" ht="13.5">
      <c r="A33" s="10" t="s">
        <v>43</v>
      </c>
      <c r="B33" s="305">
        <v>109.3</v>
      </c>
      <c r="C33" s="305" t="s">
        <v>16</v>
      </c>
      <c r="D33" s="305">
        <v>109.3</v>
      </c>
      <c r="E33" s="305">
        <v>109.3</v>
      </c>
      <c r="F33" s="305">
        <v>87.5</v>
      </c>
      <c r="J33" s="295"/>
      <c r="K33" s="295"/>
      <c r="L33" s="295"/>
      <c r="M33" s="295"/>
      <c r="N33" s="295"/>
      <c r="O33" s="295"/>
      <c r="P33" s="295"/>
      <c r="Q33" s="295"/>
      <c r="R33" s="10"/>
      <c r="T33" s="287"/>
      <c r="U33" t="s">
        <v>40</v>
      </c>
      <c r="V33" t="s">
        <v>16</v>
      </c>
      <c r="W33">
        <v>277.8</v>
      </c>
      <c r="X33" t="s">
        <v>16</v>
      </c>
      <c r="Y33" s="86">
        <v>1548.8</v>
      </c>
      <c r="Z33" s="86">
        <v>1826.6</v>
      </c>
      <c r="AA33" s="86">
        <v>1362.5</v>
      </c>
      <c r="AB33">
        <v>313.2</v>
      </c>
    </row>
    <row r="34" spans="1:28" ht="13.5">
      <c r="A34" s="10" t="s">
        <v>48</v>
      </c>
      <c r="B34" s="305">
        <v>471.6</v>
      </c>
      <c r="C34" s="305" t="s">
        <v>16</v>
      </c>
      <c r="D34" s="305">
        <v>471.6</v>
      </c>
      <c r="E34" s="305">
        <v>471.6</v>
      </c>
      <c r="F34" s="305">
        <v>59.7</v>
      </c>
      <c r="J34" s="295"/>
      <c r="K34" s="295"/>
      <c r="L34" s="295"/>
      <c r="M34" s="295"/>
      <c r="N34" s="295"/>
      <c r="O34" s="295"/>
      <c r="P34" s="295"/>
      <c r="Q34" s="295"/>
      <c r="R34" s="10"/>
      <c r="T34" s="287"/>
      <c r="U34" t="s">
        <v>415</v>
      </c>
      <c r="V34" t="s">
        <v>16</v>
      </c>
      <c r="W34" t="s">
        <v>16</v>
      </c>
      <c r="X34" t="s">
        <v>16</v>
      </c>
      <c r="Y34">
        <v>92.6</v>
      </c>
      <c r="Z34">
        <v>92.6</v>
      </c>
      <c r="AA34">
        <v>92.6</v>
      </c>
      <c r="AB34">
        <v>17.9</v>
      </c>
    </row>
    <row r="35" spans="1:28" ht="13.5">
      <c r="A35" s="10" t="s">
        <v>380</v>
      </c>
      <c r="B35" s="305">
        <v>202.7</v>
      </c>
      <c r="C35" s="305" t="s">
        <v>16</v>
      </c>
      <c r="D35" s="305">
        <v>202.7</v>
      </c>
      <c r="E35" s="305">
        <v>101.3</v>
      </c>
      <c r="F35" s="305">
        <v>12.7</v>
      </c>
      <c r="J35" s="295"/>
      <c r="K35" s="295"/>
      <c r="L35" s="295"/>
      <c r="M35" s="295"/>
      <c r="N35" s="295"/>
      <c r="O35" s="295"/>
      <c r="P35" s="295"/>
      <c r="Q35" s="295"/>
      <c r="R35" s="10"/>
      <c r="T35" s="287"/>
      <c r="U35" t="s">
        <v>378</v>
      </c>
      <c r="V35" t="s">
        <v>16</v>
      </c>
      <c r="W35" t="s">
        <v>16</v>
      </c>
      <c r="X35" t="s">
        <v>16</v>
      </c>
      <c r="Y35">
        <v>94.1</v>
      </c>
      <c r="Z35">
        <v>94.1</v>
      </c>
      <c r="AA35">
        <v>94.1</v>
      </c>
      <c r="AB35">
        <v>7.1</v>
      </c>
    </row>
    <row r="36" spans="1:28" ht="13.5">
      <c r="A36" s="10" t="s">
        <v>50</v>
      </c>
      <c r="B36" s="305">
        <v>181.7</v>
      </c>
      <c r="C36" s="305" t="s">
        <v>16</v>
      </c>
      <c r="D36" s="305">
        <v>181.7</v>
      </c>
      <c r="E36" s="305">
        <v>149.5</v>
      </c>
      <c r="F36" s="305">
        <v>45.2</v>
      </c>
      <c r="J36" s="295"/>
      <c r="K36" s="295"/>
      <c r="L36" s="295"/>
      <c r="M36" s="295"/>
      <c r="N36" s="295"/>
      <c r="O36" s="295"/>
      <c r="P36" s="295"/>
      <c r="Q36" s="295"/>
      <c r="R36" s="10"/>
      <c r="T36" s="287"/>
      <c r="U36" t="s">
        <v>43</v>
      </c>
      <c r="V36" t="s">
        <v>16</v>
      </c>
      <c r="W36" t="s">
        <v>16</v>
      </c>
      <c r="X36" t="s">
        <v>16</v>
      </c>
      <c r="Y36">
        <v>109.3</v>
      </c>
      <c r="Z36">
        <v>109.3</v>
      </c>
      <c r="AA36">
        <v>109.3</v>
      </c>
      <c r="AB36">
        <v>87.5</v>
      </c>
    </row>
    <row r="37" spans="1:28" ht="13.5">
      <c r="A37" s="10" t="s">
        <v>51</v>
      </c>
      <c r="B37" s="305">
        <v>163</v>
      </c>
      <c r="C37" s="305" t="s">
        <v>16</v>
      </c>
      <c r="D37" s="305">
        <v>163</v>
      </c>
      <c r="E37" s="305">
        <v>163</v>
      </c>
      <c r="F37" s="305">
        <v>7.4</v>
      </c>
      <c r="J37" s="295"/>
      <c r="K37" s="295"/>
      <c r="L37" s="295"/>
      <c r="M37" s="295"/>
      <c r="N37" s="295"/>
      <c r="O37" s="295"/>
      <c r="P37" s="295"/>
      <c r="Q37" s="295"/>
      <c r="R37" s="10"/>
      <c r="T37" s="287"/>
      <c r="U37" t="s">
        <v>48</v>
      </c>
      <c r="V37" t="s">
        <v>16</v>
      </c>
      <c r="W37" t="s">
        <v>16</v>
      </c>
      <c r="X37" t="s">
        <v>16</v>
      </c>
      <c r="Y37">
        <v>471.6</v>
      </c>
      <c r="Z37">
        <v>471.6</v>
      </c>
      <c r="AA37">
        <v>471.6</v>
      </c>
      <c r="AB37">
        <v>59.7</v>
      </c>
    </row>
    <row r="38" spans="1:28" ht="13.5">
      <c r="A38" s="10" t="s">
        <v>52</v>
      </c>
      <c r="B38" s="305">
        <v>2624</v>
      </c>
      <c r="C38" s="305">
        <v>93</v>
      </c>
      <c r="D38" s="305">
        <v>2717</v>
      </c>
      <c r="E38" s="305">
        <v>2056.7</v>
      </c>
      <c r="F38" s="305">
        <v>340.7</v>
      </c>
      <c r="J38" s="295"/>
      <c r="K38" s="295"/>
      <c r="L38" s="295"/>
      <c r="M38" s="295"/>
      <c r="N38" s="295"/>
      <c r="O38" s="295"/>
      <c r="P38" s="295"/>
      <c r="Q38" s="295"/>
      <c r="R38" s="10"/>
      <c r="T38" s="287"/>
      <c r="U38" t="s">
        <v>380</v>
      </c>
      <c r="V38" t="s">
        <v>16</v>
      </c>
      <c r="W38" t="s">
        <v>16</v>
      </c>
      <c r="X38" t="s">
        <v>16</v>
      </c>
      <c r="Y38">
        <v>202.7</v>
      </c>
      <c r="Z38">
        <v>202.7</v>
      </c>
      <c r="AA38">
        <v>101.3</v>
      </c>
      <c r="AB38">
        <v>12.7</v>
      </c>
    </row>
    <row r="39" spans="1:28" ht="13.5">
      <c r="A39" s="10" t="s">
        <v>53</v>
      </c>
      <c r="B39" s="305">
        <v>59.5</v>
      </c>
      <c r="C39" s="305" t="s">
        <v>16</v>
      </c>
      <c r="D39" s="305">
        <v>59.5</v>
      </c>
      <c r="E39" s="305">
        <v>59.5</v>
      </c>
      <c r="F39" s="305">
        <v>6.7</v>
      </c>
      <c r="J39" s="295"/>
      <c r="K39" s="295"/>
      <c r="L39" s="295"/>
      <c r="M39" s="295"/>
      <c r="N39" s="295"/>
      <c r="O39" s="295"/>
      <c r="P39" s="295"/>
      <c r="Q39" s="295"/>
      <c r="R39" s="10"/>
      <c r="T39" s="287"/>
      <c r="U39" t="s">
        <v>50</v>
      </c>
      <c r="V39" t="s">
        <v>16</v>
      </c>
      <c r="W39" t="s">
        <v>16</v>
      </c>
      <c r="X39" t="s">
        <v>16</v>
      </c>
      <c r="Y39">
        <v>181.7</v>
      </c>
      <c r="Z39">
        <v>181.7</v>
      </c>
      <c r="AA39">
        <v>149.5</v>
      </c>
      <c r="AB39">
        <v>45.2</v>
      </c>
    </row>
    <row r="40" spans="1:28" ht="13.5">
      <c r="A40" s="10" t="s">
        <v>54</v>
      </c>
      <c r="B40" s="305">
        <v>851.3000000000001</v>
      </c>
      <c r="C40" s="305" t="s">
        <v>16</v>
      </c>
      <c r="D40" s="305">
        <v>851.3</v>
      </c>
      <c r="E40" s="305">
        <v>779.6</v>
      </c>
      <c r="F40" s="305">
        <v>154.1</v>
      </c>
      <c r="J40" s="295"/>
      <c r="K40" s="295"/>
      <c r="L40" s="295"/>
      <c r="M40" s="295"/>
      <c r="N40" s="295"/>
      <c r="O40" s="295"/>
      <c r="P40" s="295"/>
      <c r="Q40" s="295"/>
      <c r="R40" s="10"/>
      <c r="T40" s="287"/>
      <c r="U40" t="s">
        <v>51</v>
      </c>
      <c r="V40" t="s">
        <v>16</v>
      </c>
      <c r="W40" t="s">
        <v>16</v>
      </c>
      <c r="X40" t="s">
        <v>16</v>
      </c>
      <c r="Y40">
        <v>163</v>
      </c>
      <c r="Z40">
        <v>163</v>
      </c>
      <c r="AA40">
        <v>163</v>
      </c>
      <c r="AB40">
        <v>7.4</v>
      </c>
    </row>
    <row r="41" spans="1:28" ht="13.5">
      <c r="A41" s="10" t="s">
        <v>55</v>
      </c>
      <c r="B41" s="305">
        <v>315.7</v>
      </c>
      <c r="C41" s="305" t="s">
        <v>16</v>
      </c>
      <c r="D41" s="305">
        <v>315.7</v>
      </c>
      <c r="E41" s="305">
        <v>315.7</v>
      </c>
      <c r="F41" s="305">
        <v>37.2</v>
      </c>
      <c r="J41" s="295"/>
      <c r="K41" s="295"/>
      <c r="L41" s="295"/>
      <c r="M41" s="295"/>
      <c r="N41" s="295"/>
      <c r="O41" s="295"/>
      <c r="P41" s="295"/>
      <c r="Q41" s="295"/>
      <c r="R41" s="10"/>
      <c r="T41" s="287"/>
      <c r="U41" t="s">
        <v>52</v>
      </c>
      <c r="V41" t="s">
        <v>16</v>
      </c>
      <c r="W41">
        <v>15.7</v>
      </c>
      <c r="X41">
        <v>93</v>
      </c>
      <c r="Y41" s="86">
        <v>2608.3</v>
      </c>
      <c r="Z41" s="86">
        <v>2717</v>
      </c>
      <c r="AA41" s="86">
        <v>2056.7</v>
      </c>
      <c r="AB41">
        <v>340.7</v>
      </c>
    </row>
    <row r="42" spans="1:28" ht="13.5">
      <c r="A42" s="10" t="s">
        <v>381</v>
      </c>
      <c r="B42" s="305" t="s">
        <v>16</v>
      </c>
      <c r="C42" s="305">
        <v>32.9</v>
      </c>
      <c r="D42" s="305">
        <v>32.9</v>
      </c>
      <c r="E42" s="305">
        <v>32.9</v>
      </c>
      <c r="F42" s="305">
        <v>65.9</v>
      </c>
      <c r="J42" s="295"/>
      <c r="K42" s="295"/>
      <c r="L42" s="295"/>
      <c r="M42" s="295"/>
      <c r="N42" s="295"/>
      <c r="O42" s="295"/>
      <c r="P42" s="295"/>
      <c r="Q42" s="295"/>
      <c r="R42" s="10"/>
      <c r="T42" s="287"/>
      <c r="U42" t="s">
        <v>53</v>
      </c>
      <c r="V42" t="s">
        <v>16</v>
      </c>
      <c r="W42" t="s">
        <v>16</v>
      </c>
      <c r="X42" t="s">
        <v>16</v>
      </c>
      <c r="Y42">
        <v>59.5</v>
      </c>
      <c r="Z42">
        <v>59.5</v>
      </c>
      <c r="AA42">
        <v>59.5</v>
      </c>
      <c r="AB42">
        <v>6.7</v>
      </c>
    </row>
    <row r="43" spans="1:28" ht="13.5">
      <c r="A43" s="10" t="s">
        <v>57</v>
      </c>
      <c r="B43" s="305">
        <v>58.2</v>
      </c>
      <c r="C43" s="305" t="s">
        <v>16</v>
      </c>
      <c r="D43" s="305">
        <v>58.2</v>
      </c>
      <c r="E43" s="305">
        <v>58.2</v>
      </c>
      <c r="F43" s="305">
        <v>6.8</v>
      </c>
      <c r="J43" s="295"/>
      <c r="K43" s="295"/>
      <c r="L43" s="295"/>
      <c r="M43" s="295"/>
      <c r="N43" s="295"/>
      <c r="O43" s="295"/>
      <c r="P43" s="295"/>
      <c r="Q43" s="295"/>
      <c r="R43" s="10"/>
      <c r="T43" s="287"/>
      <c r="U43" t="s">
        <v>54</v>
      </c>
      <c r="V43" t="s">
        <v>16</v>
      </c>
      <c r="W43">
        <v>100.1</v>
      </c>
      <c r="X43" t="s">
        <v>16</v>
      </c>
      <c r="Y43">
        <v>751.2</v>
      </c>
      <c r="Z43">
        <v>851.3</v>
      </c>
      <c r="AA43">
        <v>779.6</v>
      </c>
      <c r="AB43">
        <v>154.1</v>
      </c>
    </row>
    <row r="44" spans="1:28" ht="13.5">
      <c r="A44" s="10" t="s">
        <v>59</v>
      </c>
      <c r="B44" s="305">
        <v>172.4</v>
      </c>
      <c r="C44" s="305" t="s">
        <v>16</v>
      </c>
      <c r="D44" s="305">
        <v>172.4</v>
      </c>
      <c r="E44" s="305">
        <v>172.4</v>
      </c>
      <c r="F44" s="305" t="s">
        <v>16</v>
      </c>
      <c r="J44" s="295"/>
      <c r="K44" s="295"/>
      <c r="L44" s="295"/>
      <c r="M44" s="295"/>
      <c r="N44" s="295"/>
      <c r="O44" s="295"/>
      <c r="P44" s="295"/>
      <c r="Q44" s="295"/>
      <c r="R44" s="10"/>
      <c r="T44" s="287"/>
      <c r="U44" t="s">
        <v>55</v>
      </c>
      <c r="V44" t="s">
        <v>16</v>
      </c>
      <c r="W44" t="s">
        <v>16</v>
      </c>
      <c r="X44" t="s">
        <v>16</v>
      </c>
      <c r="Y44">
        <v>315.7</v>
      </c>
      <c r="Z44">
        <v>315.7</v>
      </c>
      <c r="AA44">
        <v>315.7</v>
      </c>
      <c r="AB44">
        <v>37.2</v>
      </c>
    </row>
    <row r="45" spans="1:28" ht="12.75" customHeight="1">
      <c r="A45" s="10"/>
      <c r="B45" s="305"/>
      <c r="C45" s="305"/>
      <c r="D45" s="305"/>
      <c r="E45" s="305"/>
      <c r="F45" s="305"/>
      <c r="J45" s="295"/>
      <c r="K45" s="295"/>
      <c r="L45" s="295"/>
      <c r="M45" s="295"/>
      <c r="N45" s="295"/>
      <c r="O45" s="295"/>
      <c r="P45" s="295"/>
      <c r="Q45" s="295"/>
      <c r="R45" s="10"/>
      <c r="T45" s="287"/>
      <c r="U45" t="s">
        <v>381</v>
      </c>
      <c r="V45" t="s">
        <v>16</v>
      </c>
      <c r="W45" t="s">
        <v>16</v>
      </c>
      <c r="X45">
        <v>32.9</v>
      </c>
      <c r="Y45" t="s">
        <v>16</v>
      </c>
      <c r="Z45">
        <v>32.9</v>
      </c>
      <c r="AA45">
        <v>32.9</v>
      </c>
      <c r="AB45">
        <v>65.9</v>
      </c>
    </row>
    <row r="46" spans="1:28" ht="13.5">
      <c r="A46" s="268" t="s">
        <v>182</v>
      </c>
      <c r="B46" s="310">
        <v>22260.7</v>
      </c>
      <c r="C46" s="310">
        <v>1241.3</v>
      </c>
      <c r="D46" s="310">
        <v>23502</v>
      </c>
      <c r="E46" s="310">
        <v>13013</v>
      </c>
      <c r="F46" s="310">
        <v>6817.2</v>
      </c>
      <c r="J46" s="295"/>
      <c r="K46" s="295"/>
      <c r="L46" s="295"/>
      <c r="M46" s="295"/>
      <c r="N46" s="295"/>
      <c r="O46" s="295"/>
      <c r="P46" s="295"/>
      <c r="Q46" s="295"/>
      <c r="R46" s="10"/>
      <c r="T46" s="287"/>
      <c r="U46" t="s">
        <v>57</v>
      </c>
      <c r="V46" t="s">
        <v>16</v>
      </c>
      <c r="W46" t="s">
        <v>16</v>
      </c>
      <c r="X46" t="s">
        <v>16</v>
      </c>
      <c r="Y46">
        <v>58.2</v>
      </c>
      <c r="Z46">
        <v>58.2</v>
      </c>
      <c r="AA46">
        <v>58.2</v>
      </c>
      <c r="AB46">
        <v>6.8</v>
      </c>
    </row>
    <row r="47" spans="1:29" ht="13.5">
      <c r="A47" s="10"/>
      <c r="B47" s="325"/>
      <c r="C47" s="295"/>
      <c r="D47" s="295"/>
      <c r="E47" s="295"/>
      <c r="F47" s="295"/>
      <c r="J47" s="295"/>
      <c r="K47" s="295"/>
      <c r="L47" s="295"/>
      <c r="M47" s="295"/>
      <c r="N47" s="295"/>
      <c r="O47" s="295"/>
      <c r="P47" s="295"/>
      <c r="Q47" s="295"/>
      <c r="R47" s="10"/>
      <c r="S47" s="10"/>
      <c r="U47" s="287"/>
      <c r="V47" t="s">
        <v>59</v>
      </c>
      <c r="W47" t="s">
        <v>16</v>
      </c>
      <c r="X47" t="s">
        <v>16</v>
      </c>
      <c r="Y47" t="s">
        <v>16</v>
      </c>
      <c r="Z47">
        <v>172.4</v>
      </c>
      <c r="AA47">
        <v>172.4</v>
      </c>
      <c r="AB47">
        <v>172.4</v>
      </c>
      <c r="AC47" t="s">
        <v>16</v>
      </c>
    </row>
    <row r="48" spans="1:21" ht="13.5">
      <c r="A48" s="299"/>
      <c r="B48" s="326"/>
      <c r="C48" s="326"/>
      <c r="D48" s="326"/>
      <c r="E48" s="326"/>
      <c r="F48" s="326"/>
      <c r="G48" s="314"/>
      <c r="H48" s="305"/>
      <c r="I48" s="305"/>
      <c r="J48" s="305"/>
      <c r="K48" s="295"/>
      <c r="L48" s="305"/>
      <c r="M48" s="305"/>
      <c r="N48" s="315" t="s">
        <v>201</v>
      </c>
      <c r="O48" s="305"/>
      <c r="P48" s="295"/>
      <c r="Q48" s="295"/>
      <c r="R48" s="10"/>
      <c r="S48" s="10"/>
      <c r="U48" s="288"/>
    </row>
    <row r="49" spans="1:29" ht="13.5">
      <c r="A49" s="10"/>
      <c r="B49" s="321" t="s">
        <v>202</v>
      </c>
      <c r="C49" s="321"/>
      <c r="D49" s="321"/>
      <c r="E49" s="321"/>
      <c r="F49" s="321"/>
      <c r="G49" s="321"/>
      <c r="H49" s="321"/>
      <c r="I49" s="321"/>
      <c r="J49" s="321"/>
      <c r="K49" s="321"/>
      <c r="L49" s="321" t="s">
        <v>218</v>
      </c>
      <c r="M49" s="321"/>
      <c r="N49" s="321" t="s">
        <v>212</v>
      </c>
      <c r="O49" s="321"/>
      <c r="P49" s="295"/>
      <c r="Q49" s="295"/>
      <c r="R49" s="10"/>
      <c r="S49" s="10"/>
      <c r="U49" s="287"/>
      <c r="W49">
        <v>128.7</v>
      </c>
      <c r="X49" s="86">
        <v>1344.4</v>
      </c>
      <c r="Y49" s="86">
        <v>1241.3</v>
      </c>
      <c r="Z49">
        <v>20787.6</v>
      </c>
      <c r="AA49" s="86">
        <v>23502</v>
      </c>
      <c r="AC49" s="86">
        <v>6817.2</v>
      </c>
    </row>
    <row r="50" spans="1:21" ht="12.75">
      <c r="A50" s="73" t="s">
        <v>180</v>
      </c>
      <c r="B50" s="321" t="s">
        <v>213</v>
      </c>
      <c r="C50" s="321"/>
      <c r="D50" s="295"/>
      <c r="E50" s="321" t="s">
        <v>214</v>
      </c>
      <c r="F50" s="321"/>
      <c r="G50" s="321"/>
      <c r="H50" s="321" t="s">
        <v>215</v>
      </c>
      <c r="I50" s="321" t="s">
        <v>211</v>
      </c>
      <c r="J50" s="321" t="s">
        <v>443</v>
      </c>
      <c r="K50" s="321"/>
      <c r="L50" s="321" t="s">
        <v>434</v>
      </c>
      <c r="M50" s="321" t="s">
        <v>204</v>
      </c>
      <c r="N50" s="321" t="s">
        <v>205</v>
      </c>
      <c r="O50" s="321" t="s">
        <v>206</v>
      </c>
      <c r="P50" s="295"/>
      <c r="Q50" s="295"/>
      <c r="R50" s="10"/>
      <c r="S50" s="10"/>
      <c r="U50" s="288"/>
    </row>
    <row r="51" spans="1:29" ht="13.5">
      <c r="A51" s="10"/>
      <c r="B51" s="321" t="s">
        <v>207</v>
      </c>
      <c r="C51" s="321" t="s">
        <v>216</v>
      </c>
      <c r="D51" s="321" t="s">
        <v>446</v>
      </c>
      <c r="E51" s="321" t="s">
        <v>217</v>
      </c>
      <c r="F51" s="321" t="s">
        <v>218</v>
      </c>
      <c r="G51" s="321" t="s">
        <v>427</v>
      </c>
      <c r="H51" s="321" t="s">
        <v>219</v>
      </c>
      <c r="I51" s="321" t="s">
        <v>10</v>
      </c>
      <c r="J51" s="321" t="s">
        <v>444</v>
      </c>
      <c r="K51" s="321" t="s">
        <v>220</v>
      </c>
      <c r="L51" s="321" t="s">
        <v>436</v>
      </c>
      <c r="M51" s="321" t="s">
        <v>208</v>
      </c>
      <c r="N51" s="321" t="s">
        <v>209</v>
      </c>
      <c r="O51" s="321" t="s">
        <v>210</v>
      </c>
      <c r="P51" s="295"/>
      <c r="Q51" s="295"/>
      <c r="R51" s="10"/>
      <c r="S51" s="10"/>
      <c r="U51" s="287" t="s">
        <v>396</v>
      </c>
      <c r="W51">
        <v>128.7</v>
      </c>
      <c r="X51" s="86">
        <v>1344.4</v>
      </c>
      <c r="Y51" s="86">
        <v>1241.3</v>
      </c>
      <c r="Z51">
        <v>20787.6</v>
      </c>
      <c r="AA51" s="86">
        <v>23502</v>
      </c>
      <c r="AC51" s="86">
        <v>6817.2</v>
      </c>
    </row>
    <row r="52" spans="1:20" ht="13.5">
      <c r="A52" s="41" t="s">
        <v>176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295"/>
      <c r="Q52" s="295"/>
      <c r="R52" s="10"/>
      <c r="S52" s="10"/>
      <c r="T52" s="288"/>
    </row>
    <row r="53" spans="1:19" ht="12.75">
      <c r="A53" s="37" t="s">
        <v>156</v>
      </c>
      <c r="B53" s="305">
        <v>94.1</v>
      </c>
      <c r="C53" s="305" t="s">
        <v>16</v>
      </c>
      <c r="D53" s="305" t="s">
        <v>16</v>
      </c>
      <c r="E53" s="305" t="s">
        <v>16</v>
      </c>
      <c r="F53" s="305" t="s">
        <v>16</v>
      </c>
      <c r="G53" s="305" t="s">
        <v>16</v>
      </c>
      <c r="H53" s="305" t="s">
        <v>16</v>
      </c>
      <c r="I53" s="305" t="s">
        <v>16</v>
      </c>
      <c r="J53" s="305" t="s">
        <v>16</v>
      </c>
      <c r="K53" s="305" t="s">
        <v>16</v>
      </c>
      <c r="L53" s="305" t="s">
        <v>16</v>
      </c>
      <c r="M53" s="305">
        <v>94.1</v>
      </c>
      <c r="N53" s="305">
        <v>94.1</v>
      </c>
      <c r="O53" s="305">
        <v>1.6</v>
      </c>
      <c r="P53" s="295"/>
      <c r="Q53" s="295"/>
      <c r="R53" s="10"/>
      <c r="S53" s="10"/>
    </row>
    <row r="54" spans="1:19" ht="12.75">
      <c r="A54" s="37" t="s">
        <v>60</v>
      </c>
      <c r="B54" s="305">
        <v>975.6</v>
      </c>
      <c r="C54" s="305" t="s">
        <v>16</v>
      </c>
      <c r="D54" s="305" t="s">
        <v>16</v>
      </c>
      <c r="E54" s="305" t="s">
        <v>16</v>
      </c>
      <c r="F54" s="305" t="s">
        <v>16</v>
      </c>
      <c r="G54" s="305" t="s">
        <v>16</v>
      </c>
      <c r="H54" s="305">
        <v>17.4</v>
      </c>
      <c r="I54" s="305" t="s">
        <v>16</v>
      </c>
      <c r="J54" s="305" t="s">
        <v>16</v>
      </c>
      <c r="K54" s="305" t="s">
        <v>16</v>
      </c>
      <c r="L54" s="305" t="s">
        <v>16</v>
      </c>
      <c r="M54" s="305">
        <v>993</v>
      </c>
      <c r="N54" s="305">
        <v>993</v>
      </c>
      <c r="O54" s="305">
        <v>342.6</v>
      </c>
      <c r="P54" s="295"/>
      <c r="Q54" s="295"/>
      <c r="R54" s="10"/>
      <c r="S54" s="10"/>
    </row>
    <row r="55" spans="1:21" ht="12.75">
      <c r="A55" s="37" t="s">
        <v>384</v>
      </c>
      <c r="B55" s="305">
        <v>118.4</v>
      </c>
      <c r="C55" s="305" t="s">
        <v>16</v>
      </c>
      <c r="D55" s="305" t="s">
        <v>16</v>
      </c>
      <c r="E55" s="305" t="s">
        <v>16</v>
      </c>
      <c r="F55" s="305" t="s">
        <v>16</v>
      </c>
      <c r="G55" s="305" t="s">
        <v>16</v>
      </c>
      <c r="H55" s="305" t="s">
        <v>16</v>
      </c>
      <c r="I55" s="305" t="s">
        <v>16</v>
      </c>
      <c r="J55" s="305" t="s">
        <v>16</v>
      </c>
      <c r="K55" s="305" t="s">
        <v>16</v>
      </c>
      <c r="L55" s="305" t="s">
        <v>16</v>
      </c>
      <c r="M55" s="305">
        <v>118.4</v>
      </c>
      <c r="N55" s="305">
        <v>118.4</v>
      </c>
      <c r="O55" s="305">
        <v>74</v>
      </c>
      <c r="P55" s="295"/>
      <c r="Q55" s="295"/>
      <c r="R55" s="10"/>
      <c r="S55" s="10"/>
      <c r="U55" s="289"/>
    </row>
    <row r="56" spans="1:21" ht="12.75">
      <c r="A56" s="37" t="s">
        <v>67</v>
      </c>
      <c r="B56" s="305">
        <v>72</v>
      </c>
      <c r="C56" s="305" t="s">
        <v>16</v>
      </c>
      <c r="D56" s="305" t="s">
        <v>16</v>
      </c>
      <c r="E56" s="305" t="s">
        <v>16</v>
      </c>
      <c r="F56" s="305" t="s">
        <v>16</v>
      </c>
      <c r="G56" s="305" t="s">
        <v>16</v>
      </c>
      <c r="H56" s="305" t="s">
        <v>16</v>
      </c>
      <c r="I56" s="305" t="s">
        <v>16</v>
      </c>
      <c r="J56" s="305" t="s">
        <v>16</v>
      </c>
      <c r="K56" s="305" t="s">
        <v>16</v>
      </c>
      <c r="L56" s="305" t="s">
        <v>16</v>
      </c>
      <c r="M56" s="305">
        <v>72</v>
      </c>
      <c r="N56" s="305">
        <v>72</v>
      </c>
      <c r="O56" s="305">
        <v>66.5</v>
      </c>
      <c r="P56" s="295"/>
      <c r="Q56" s="295"/>
      <c r="R56" s="10"/>
      <c r="S56" s="10"/>
      <c r="U56" s="289"/>
    </row>
    <row r="57" spans="1:21" ht="12.75">
      <c r="A57" s="37" t="s">
        <v>68</v>
      </c>
      <c r="B57" s="305">
        <v>445.5</v>
      </c>
      <c r="C57" s="305" t="s">
        <v>16</v>
      </c>
      <c r="D57" s="305" t="s">
        <v>16</v>
      </c>
      <c r="E57" s="305" t="s">
        <v>16</v>
      </c>
      <c r="F57" s="305">
        <v>46.1</v>
      </c>
      <c r="G57" s="305" t="s">
        <v>16</v>
      </c>
      <c r="H57" s="305" t="s">
        <v>16</v>
      </c>
      <c r="I57" s="305" t="s">
        <v>16</v>
      </c>
      <c r="J57" s="305" t="s">
        <v>16</v>
      </c>
      <c r="K57" s="305" t="s">
        <v>16</v>
      </c>
      <c r="L57" s="305" t="s">
        <v>16</v>
      </c>
      <c r="M57" s="305">
        <v>491.6</v>
      </c>
      <c r="N57" s="305">
        <v>491.6</v>
      </c>
      <c r="O57" s="305">
        <v>321.5</v>
      </c>
      <c r="P57" s="295"/>
      <c r="Q57" s="295"/>
      <c r="R57" s="10"/>
      <c r="S57" s="10"/>
      <c r="U57" s="289"/>
    </row>
    <row r="58" spans="1:22" ht="13.5">
      <c r="A58" s="37" t="s">
        <v>69</v>
      </c>
      <c r="B58" s="305">
        <v>206.1</v>
      </c>
      <c r="C58" s="305" t="s">
        <v>16</v>
      </c>
      <c r="D58" s="305" t="s">
        <v>16</v>
      </c>
      <c r="E58" s="305" t="s">
        <v>16</v>
      </c>
      <c r="F58" s="305" t="s">
        <v>16</v>
      </c>
      <c r="G58" s="305" t="s">
        <v>16</v>
      </c>
      <c r="H58" s="305" t="s">
        <v>16</v>
      </c>
      <c r="I58" s="305" t="s">
        <v>16</v>
      </c>
      <c r="J58" s="305" t="s">
        <v>16</v>
      </c>
      <c r="K58" s="305" t="s">
        <v>16</v>
      </c>
      <c r="L58" s="305" t="s">
        <v>16</v>
      </c>
      <c r="M58" s="305">
        <v>206.1</v>
      </c>
      <c r="N58" s="305">
        <v>206.1</v>
      </c>
      <c r="O58" s="305">
        <v>152.6</v>
      </c>
      <c r="P58" s="295"/>
      <c r="Q58" s="295"/>
      <c r="R58" s="10"/>
      <c r="S58" s="10"/>
      <c r="U58" s="290" t="s">
        <v>438</v>
      </c>
      <c r="V58" t="s">
        <v>442</v>
      </c>
    </row>
    <row r="59" spans="1:21" ht="12.75">
      <c r="A59" s="37" t="s">
        <v>70</v>
      </c>
      <c r="B59" s="305" t="s">
        <v>16</v>
      </c>
      <c r="C59" s="305" t="s">
        <v>16</v>
      </c>
      <c r="D59" s="305" t="s">
        <v>16</v>
      </c>
      <c r="E59" s="305" t="s">
        <v>16</v>
      </c>
      <c r="F59" s="305" t="s">
        <v>16</v>
      </c>
      <c r="G59" s="305" t="s">
        <v>16</v>
      </c>
      <c r="H59" s="305" t="s">
        <v>16</v>
      </c>
      <c r="I59" s="305">
        <v>9.4</v>
      </c>
      <c r="J59" s="305" t="s">
        <v>16</v>
      </c>
      <c r="K59" s="305" t="s">
        <v>16</v>
      </c>
      <c r="L59" s="305" t="s">
        <v>16</v>
      </c>
      <c r="M59" s="305">
        <v>9.4</v>
      </c>
      <c r="N59" s="305">
        <v>9.4</v>
      </c>
      <c r="O59" s="305">
        <v>4.2</v>
      </c>
      <c r="P59" s="295"/>
      <c r="Q59" s="295"/>
      <c r="R59" s="10"/>
      <c r="S59" s="10"/>
      <c r="U59" s="289"/>
    </row>
    <row r="60" spans="1:36" ht="13.5">
      <c r="A60" s="37" t="s">
        <v>75</v>
      </c>
      <c r="B60" s="305">
        <v>169.4</v>
      </c>
      <c r="C60" s="305" t="s">
        <v>16</v>
      </c>
      <c r="D60" s="305" t="s">
        <v>16</v>
      </c>
      <c r="E60" s="305" t="s">
        <v>16</v>
      </c>
      <c r="F60" s="305">
        <v>224.5</v>
      </c>
      <c r="G60" s="305" t="s">
        <v>16</v>
      </c>
      <c r="H60" s="305" t="s">
        <v>16</v>
      </c>
      <c r="I60" s="305" t="s">
        <v>16</v>
      </c>
      <c r="J60" s="305" t="s">
        <v>16</v>
      </c>
      <c r="K60" s="305" t="s">
        <v>16</v>
      </c>
      <c r="L60" s="305" t="s">
        <v>16</v>
      </c>
      <c r="M60" s="305">
        <v>393.9</v>
      </c>
      <c r="N60" s="305">
        <v>393.9</v>
      </c>
      <c r="O60" s="305">
        <v>50.3</v>
      </c>
      <c r="P60" s="295"/>
      <c r="Q60" s="295"/>
      <c r="R60" s="121"/>
      <c r="S60" s="296"/>
      <c r="U60" s="290"/>
      <c r="AJ60" t="s">
        <v>201</v>
      </c>
    </row>
    <row r="61" spans="1:36" ht="13.5">
      <c r="A61" s="37" t="s">
        <v>77</v>
      </c>
      <c r="B61" s="305">
        <v>4176.7</v>
      </c>
      <c r="C61" s="305">
        <v>134.7</v>
      </c>
      <c r="D61" s="305" t="s">
        <v>16</v>
      </c>
      <c r="E61" s="305" t="s">
        <v>16</v>
      </c>
      <c r="F61" s="305" t="s">
        <v>16</v>
      </c>
      <c r="G61" s="305" t="s">
        <v>16</v>
      </c>
      <c r="H61" s="305" t="s">
        <v>16</v>
      </c>
      <c r="I61" s="305" t="s">
        <v>16</v>
      </c>
      <c r="J61" s="305" t="s">
        <v>16</v>
      </c>
      <c r="K61" s="305" t="s">
        <v>16</v>
      </c>
      <c r="L61" s="305">
        <v>102.1</v>
      </c>
      <c r="M61" s="305">
        <v>4413.5</v>
      </c>
      <c r="N61" s="305">
        <v>4350.2</v>
      </c>
      <c r="O61" s="305">
        <v>542.7</v>
      </c>
      <c r="P61" s="327"/>
      <c r="Q61" s="327"/>
      <c r="R61" s="121"/>
      <c r="S61" s="121"/>
      <c r="U61" s="290"/>
      <c r="W61" t="s">
        <v>202</v>
      </c>
      <c r="AH61" t="s">
        <v>218</v>
      </c>
      <c r="AJ61" t="s">
        <v>212</v>
      </c>
    </row>
    <row r="62" spans="1:37" ht="13.5">
      <c r="A62" s="37" t="s">
        <v>78</v>
      </c>
      <c r="B62" s="305">
        <v>233.3</v>
      </c>
      <c r="C62" s="305" t="s">
        <v>16</v>
      </c>
      <c r="D62" s="305">
        <v>3425.3</v>
      </c>
      <c r="E62" s="305">
        <v>4229.8</v>
      </c>
      <c r="F62" s="305" t="s">
        <v>16</v>
      </c>
      <c r="G62" s="305">
        <v>59.8</v>
      </c>
      <c r="H62" s="305" t="s">
        <v>16</v>
      </c>
      <c r="I62" s="305" t="s">
        <v>16</v>
      </c>
      <c r="J62" s="305" t="s">
        <v>16</v>
      </c>
      <c r="K62" s="305">
        <v>26.5</v>
      </c>
      <c r="L62" s="305" t="s">
        <v>16</v>
      </c>
      <c r="M62" s="305">
        <v>7974.7</v>
      </c>
      <c r="N62" s="305">
        <v>7353.9</v>
      </c>
      <c r="O62" s="305">
        <v>6184.2</v>
      </c>
      <c r="P62" s="327"/>
      <c r="Q62" s="328"/>
      <c r="R62" s="121"/>
      <c r="S62" s="121"/>
      <c r="U62" s="290"/>
      <c r="W62" t="s">
        <v>213</v>
      </c>
      <c r="Y62" t="s">
        <v>433</v>
      </c>
      <c r="Z62" t="s">
        <v>214</v>
      </c>
      <c r="AC62" t="s">
        <v>215</v>
      </c>
      <c r="AD62" t="s">
        <v>211</v>
      </c>
      <c r="AF62" t="s">
        <v>443</v>
      </c>
      <c r="AH62" t="s">
        <v>434</v>
      </c>
      <c r="AI62" t="s">
        <v>204</v>
      </c>
      <c r="AJ62" t="s">
        <v>205</v>
      </c>
      <c r="AK62" t="s">
        <v>206</v>
      </c>
    </row>
    <row r="63" spans="1:37" ht="13.5">
      <c r="A63" s="37" t="s">
        <v>79</v>
      </c>
      <c r="B63" s="305">
        <v>2645.6</v>
      </c>
      <c r="C63" s="305" t="s">
        <v>16</v>
      </c>
      <c r="D63" s="305" t="s">
        <v>16</v>
      </c>
      <c r="E63" s="305" t="s">
        <v>16</v>
      </c>
      <c r="F63" s="305" t="s">
        <v>16</v>
      </c>
      <c r="G63" s="305" t="s">
        <v>16</v>
      </c>
      <c r="H63" s="305" t="s">
        <v>16</v>
      </c>
      <c r="I63" s="305" t="s">
        <v>16</v>
      </c>
      <c r="J63" s="305" t="s">
        <v>16</v>
      </c>
      <c r="K63" s="305" t="s">
        <v>16</v>
      </c>
      <c r="L63" s="305" t="s">
        <v>16</v>
      </c>
      <c r="M63" s="305">
        <v>2645.6</v>
      </c>
      <c r="N63" s="305">
        <v>2645.6</v>
      </c>
      <c r="O63" s="305">
        <v>19.1</v>
      </c>
      <c r="P63" s="327"/>
      <c r="Q63" s="327"/>
      <c r="R63" s="121"/>
      <c r="S63" s="121"/>
      <c r="U63" s="290" t="s">
        <v>174</v>
      </c>
      <c r="V63" t="s">
        <v>368</v>
      </c>
      <c r="W63" t="s">
        <v>207</v>
      </c>
      <c r="X63" t="s">
        <v>216</v>
      </c>
      <c r="Y63" t="s">
        <v>435</v>
      </c>
      <c r="Z63" t="s">
        <v>217</v>
      </c>
      <c r="AA63" t="s">
        <v>218</v>
      </c>
      <c r="AB63" t="s">
        <v>427</v>
      </c>
      <c r="AC63" t="s">
        <v>219</v>
      </c>
      <c r="AD63" t="s">
        <v>10</v>
      </c>
      <c r="AE63" t="s">
        <v>439</v>
      </c>
      <c r="AF63" t="s">
        <v>444</v>
      </c>
      <c r="AG63" t="s">
        <v>220</v>
      </c>
      <c r="AH63" t="s">
        <v>436</v>
      </c>
      <c r="AI63" t="s">
        <v>208</v>
      </c>
      <c r="AJ63" t="s">
        <v>209</v>
      </c>
      <c r="AK63" t="s">
        <v>210</v>
      </c>
    </row>
    <row r="64" spans="1:37" ht="13.5">
      <c r="A64" s="37" t="s">
        <v>83</v>
      </c>
      <c r="B64" s="305">
        <v>819.6</v>
      </c>
      <c r="C64" s="305" t="s">
        <v>16</v>
      </c>
      <c r="D64" s="305" t="s">
        <v>16</v>
      </c>
      <c r="E64" s="305" t="s">
        <v>16</v>
      </c>
      <c r="F64" s="305">
        <v>102.1</v>
      </c>
      <c r="G64" s="305" t="s">
        <v>16</v>
      </c>
      <c r="H64" s="305" t="s">
        <v>16</v>
      </c>
      <c r="I64" s="305" t="s">
        <v>16</v>
      </c>
      <c r="J64" s="305" t="s">
        <v>16</v>
      </c>
      <c r="K64" s="305" t="s">
        <v>16</v>
      </c>
      <c r="L64" s="305" t="s">
        <v>16</v>
      </c>
      <c r="M64" s="305">
        <v>921.7</v>
      </c>
      <c r="N64" s="305">
        <v>921.7</v>
      </c>
      <c r="O64" s="305">
        <v>1109.9</v>
      </c>
      <c r="P64" s="329"/>
      <c r="Q64" s="329"/>
      <c r="R64" s="9"/>
      <c r="S64" s="9"/>
      <c r="U64" s="290" t="s">
        <v>397</v>
      </c>
      <c r="V64" t="s">
        <v>429</v>
      </c>
      <c r="W64" t="s">
        <v>430</v>
      </c>
      <c r="X64" t="s">
        <v>437</v>
      </c>
      <c r="Y64" t="s">
        <v>430</v>
      </c>
      <c r="Z64" t="s">
        <v>431</v>
      </c>
      <c r="AA64" t="s">
        <v>432</v>
      </c>
      <c r="AB64" t="s">
        <v>430</v>
      </c>
      <c r="AC64" t="s">
        <v>437</v>
      </c>
      <c r="AD64" t="s">
        <v>432</v>
      </c>
      <c r="AE64" t="s">
        <v>437</v>
      </c>
      <c r="AF64" t="s">
        <v>430</v>
      </c>
      <c r="AG64" t="s">
        <v>432</v>
      </c>
      <c r="AH64" t="s">
        <v>432</v>
      </c>
      <c r="AI64" t="s">
        <v>432</v>
      </c>
      <c r="AJ64" t="s">
        <v>432</v>
      </c>
      <c r="AK64" t="s">
        <v>432</v>
      </c>
    </row>
    <row r="65" spans="1:21" ht="12.75">
      <c r="A65" s="37" t="s">
        <v>84</v>
      </c>
      <c r="B65" s="305">
        <v>5437.3</v>
      </c>
      <c r="C65" s="305">
        <v>75.7</v>
      </c>
      <c r="D65" s="305" t="s">
        <v>16</v>
      </c>
      <c r="E65" s="305" t="s">
        <v>16</v>
      </c>
      <c r="F65" s="305">
        <v>39.3</v>
      </c>
      <c r="G65" s="305" t="s">
        <v>16</v>
      </c>
      <c r="H65" s="305" t="s">
        <v>16</v>
      </c>
      <c r="I65" s="305" t="s">
        <v>16</v>
      </c>
      <c r="J65" s="305">
        <v>9.4</v>
      </c>
      <c r="K65" s="305" t="s">
        <v>16</v>
      </c>
      <c r="L65" s="305" t="s">
        <v>16</v>
      </c>
      <c r="M65" s="305">
        <v>5561.6</v>
      </c>
      <c r="N65" s="305">
        <v>5561.6</v>
      </c>
      <c r="O65" s="305">
        <v>4670.8</v>
      </c>
      <c r="P65" s="325"/>
      <c r="Q65" s="325"/>
      <c r="R65" s="40"/>
      <c r="S65" s="40"/>
      <c r="U65" s="289"/>
    </row>
    <row r="66" spans="1:37" ht="13.5">
      <c r="A66" s="37" t="s">
        <v>86</v>
      </c>
      <c r="B66" s="305">
        <v>1221.6</v>
      </c>
      <c r="C66" s="305" t="s">
        <v>16</v>
      </c>
      <c r="D66" s="305" t="s">
        <v>16</v>
      </c>
      <c r="E66" s="305" t="s">
        <v>16</v>
      </c>
      <c r="F66" s="305" t="s">
        <v>16</v>
      </c>
      <c r="G66" s="305" t="s">
        <v>16</v>
      </c>
      <c r="H66" s="305" t="s">
        <v>16</v>
      </c>
      <c r="I66" s="305" t="s">
        <v>16</v>
      </c>
      <c r="J66" s="305" t="s">
        <v>16</v>
      </c>
      <c r="K66" s="305" t="s">
        <v>16</v>
      </c>
      <c r="L66" s="305" t="s">
        <v>16</v>
      </c>
      <c r="M66" s="305">
        <v>1221.6</v>
      </c>
      <c r="N66" s="305">
        <v>1221.6</v>
      </c>
      <c r="O66" s="305">
        <v>6.8</v>
      </c>
      <c r="P66" s="325"/>
      <c r="Q66" s="325"/>
      <c r="R66" s="40"/>
      <c r="S66" s="40"/>
      <c r="U66" s="290" t="s">
        <v>124</v>
      </c>
      <c r="V66" t="s">
        <v>156</v>
      </c>
      <c r="W66">
        <v>94.1</v>
      </c>
      <c r="X66" t="s">
        <v>16</v>
      </c>
      <c r="Y66" t="s">
        <v>16</v>
      </c>
      <c r="Z66" t="s">
        <v>16</v>
      </c>
      <c r="AA66" t="s">
        <v>16</v>
      </c>
      <c r="AB66" t="s">
        <v>16</v>
      </c>
      <c r="AC66" t="s">
        <v>16</v>
      </c>
      <c r="AD66" t="s">
        <v>16</v>
      </c>
      <c r="AE66" t="s">
        <v>16</v>
      </c>
      <c r="AF66" t="s">
        <v>16</v>
      </c>
      <c r="AG66" t="s">
        <v>16</v>
      </c>
      <c r="AH66" t="s">
        <v>16</v>
      </c>
      <c r="AI66">
        <v>94.1</v>
      </c>
      <c r="AJ66">
        <v>94.1</v>
      </c>
      <c r="AK66">
        <v>1.6</v>
      </c>
    </row>
    <row r="67" spans="1:37" ht="13.5">
      <c r="A67" s="37" t="s">
        <v>148</v>
      </c>
      <c r="B67" s="305">
        <v>2032.4</v>
      </c>
      <c r="C67" s="305" t="s">
        <v>16</v>
      </c>
      <c r="D67" s="305" t="s">
        <v>16</v>
      </c>
      <c r="E67" s="305" t="s">
        <v>16</v>
      </c>
      <c r="F67" s="305" t="s">
        <v>16</v>
      </c>
      <c r="G67" s="305" t="s">
        <v>16</v>
      </c>
      <c r="H67" s="305" t="s">
        <v>16</v>
      </c>
      <c r="I67" s="305" t="s">
        <v>16</v>
      </c>
      <c r="J67" s="305" t="s">
        <v>16</v>
      </c>
      <c r="K67" s="305" t="s">
        <v>16</v>
      </c>
      <c r="L67" s="305" t="s">
        <v>16</v>
      </c>
      <c r="M67" s="305">
        <v>2032.4</v>
      </c>
      <c r="N67" s="305">
        <v>2032.4</v>
      </c>
      <c r="O67" s="305">
        <v>55.5</v>
      </c>
      <c r="P67" s="325"/>
      <c r="Q67" s="325"/>
      <c r="R67" s="40"/>
      <c r="S67" s="40"/>
      <c r="U67" s="290"/>
      <c r="V67" t="s">
        <v>60</v>
      </c>
      <c r="W67">
        <v>975.6</v>
      </c>
      <c r="X67" t="s">
        <v>16</v>
      </c>
      <c r="Y67" t="s">
        <v>16</v>
      </c>
      <c r="Z67" t="s">
        <v>16</v>
      </c>
      <c r="AA67" t="s">
        <v>16</v>
      </c>
      <c r="AB67" t="s">
        <v>16</v>
      </c>
      <c r="AC67">
        <v>17.4</v>
      </c>
      <c r="AD67" t="s">
        <v>16</v>
      </c>
      <c r="AE67" t="s">
        <v>16</v>
      </c>
      <c r="AF67" t="s">
        <v>16</v>
      </c>
      <c r="AG67" t="s">
        <v>16</v>
      </c>
      <c r="AH67" t="s">
        <v>16</v>
      </c>
      <c r="AI67">
        <v>993</v>
      </c>
      <c r="AJ67">
        <v>993</v>
      </c>
      <c r="AK67">
        <v>342.6</v>
      </c>
    </row>
    <row r="68" spans="1:37" ht="13.5">
      <c r="A68" s="37" t="s">
        <v>149</v>
      </c>
      <c r="B68" s="305">
        <v>8609.7</v>
      </c>
      <c r="C68" s="305" t="s">
        <v>16</v>
      </c>
      <c r="D68" s="305" t="s">
        <v>16</v>
      </c>
      <c r="E68" s="305" t="s">
        <v>16</v>
      </c>
      <c r="F68" s="305" t="s">
        <v>16</v>
      </c>
      <c r="G68" s="305" t="s">
        <v>16</v>
      </c>
      <c r="H68" s="305">
        <v>120.6</v>
      </c>
      <c r="I68" s="305" t="s">
        <v>16</v>
      </c>
      <c r="J68" s="305" t="s">
        <v>16</v>
      </c>
      <c r="K68" s="305" t="s">
        <v>16</v>
      </c>
      <c r="L68" s="305" t="s">
        <v>16</v>
      </c>
      <c r="M68" s="305">
        <v>8730.3</v>
      </c>
      <c r="N68" s="305">
        <v>8730.3</v>
      </c>
      <c r="O68" s="305">
        <v>93.9</v>
      </c>
      <c r="P68" s="325"/>
      <c r="Q68" s="325"/>
      <c r="R68" s="40"/>
      <c r="S68" s="40"/>
      <c r="U68" s="290"/>
      <c r="V68" t="s">
        <v>384</v>
      </c>
      <c r="W68">
        <v>118.4</v>
      </c>
      <c r="X68" t="s">
        <v>16</v>
      </c>
      <c r="Y68" t="s">
        <v>16</v>
      </c>
      <c r="Z68" t="s">
        <v>16</v>
      </c>
      <c r="AA68" t="s">
        <v>16</v>
      </c>
      <c r="AB68" t="s">
        <v>16</v>
      </c>
      <c r="AC68" t="s">
        <v>16</v>
      </c>
      <c r="AD68" t="s">
        <v>16</v>
      </c>
      <c r="AE68" t="s">
        <v>16</v>
      </c>
      <c r="AF68" t="s">
        <v>16</v>
      </c>
      <c r="AG68" t="s">
        <v>16</v>
      </c>
      <c r="AH68" t="s">
        <v>16</v>
      </c>
      <c r="AI68">
        <v>118.4</v>
      </c>
      <c r="AJ68">
        <v>118.4</v>
      </c>
      <c r="AK68">
        <v>74</v>
      </c>
    </row>
    <row r="69" spans="1:37" ht="13.5">
      <c r="A69" s="37" t="s">
        <v>88</v>
      </c>
      <c r="B69" s="305">
        <v>136.6</v>
      </c>
      <c r="C69" s="305" t="s">
        <v>16</v>
      </c>
      <c r="D69" s="305" t="s">
        <v>16</v>
      </c>
      <c r="E69" s="305" t="s">
        <v>16</v>
      </c>
      <c r="F69" s="305" t="s">
        <v>16</v>
      </c>
      <c r="G69" s="305" t="s">
        <v>16</v>
      </c>
      <c r="H69" s="305" t="s">
        <v>16</v>
      </c>
      <c r="I69" s="305" t="s">
        <v>16</v>
      </c>
      <c r="J69" s="305" t="s">
        <v>16</v>
      </c>
      <c r="K69" s="305" t="s">
        <v>16</v>
      </c>
      <c r="L69" s="305" t="s">
        <v>16</v>
      </c>
      <c r="M69" s="305">
        <v>136.6</v>
      </c>
      <c r="N69" s="305">
        <v>136.6</v>
      </c>
      <c r="O69" s="305">
        <v>54.6</v>
      </c>
      <c r="P69" s="325"/>
      <c r="Q69" s="325"/>
      <c r="R69" s="40"/>
      <c r="S69" s="40"/>
      <c r="U69" s="290"/>
      <c r="V69" t="s">
        <v>67</v>
      </c>
      <c r="W69">
        <v>72</v>
      </c>
      <c r="X69" t="s">
        <v>16</v>
      </c>
      <c r="Y69" t="s">
        <v>16</v>
      </c>
      <c r="Z69" t="s">
        <v>16</v>
      </c>
      <c r="AA69" t="s">
        <v>16</v>
      </c>
      <c r="AB69" t="s">
        <v>16</v>
      </c>
      <c r="AC69" t="s">
        <v>16</v>
      </c>
      <c r="AD69" t="s">
        <v>16</v>
      </c>
      <c r="AE69" t="s">
        <v>16</v>
      </c>
      <c r="AF69" t="s">
        <v>16</v>
      </c>
      <c r="AG69" t="s">
        <v>16</v>
      </c>
      <c r="AH69" t="s">
        <v>16</v>
      </c>
      <c r="AI69">
        <v>72</v>
      </c>
      <c r="AJ69">
        <v>72</v>
      </c>
      <c r="AK69">
        <v>66.5</v>
      </c>
    </row>
    <row r="70" spans="1:37" ht="13.5">
      <c r="A70" s="37" t="s">
        <v>200</v>
      </c>
      <c r="B70" s="305" t="s">
        <v>16</v>
      </c>
      <c r="C70" s="305" t="s">
        <v>16</v>
      </c>
      <c r="D70" s="305" t="s">
        <v>16</v>
      </c>
      <c r="E70" s="305" t="s">
        <v>16</v>
      </c>
      <c r="F70" s="305" t="s">
        <v>16</v>
      </c>
      <c r="G70" s="305" t="s">
        <v>16</v>
      </c>
      <c r="H70" s="305" t="s">
        <v>16</v>
      </c>
      <c r="I70" s="305">
        <v>1344.6</v>
      </c>
      <c r="J70" s="305" t="s">
        <v>16</v>
      </c>
      <c r="K70" s="305" t="s">
        <v>16</v>
      </c>
      <c r="L70" s="305" t="s">
        <v>16</v>
      </c>
      <c r="M70" s="305">
        <v>1344.6</v>
      </c>
      <c r="N70" s="305">
        <v>1344.6</v>
      </c>
      <c r="O70" s="305">
        <v>61.1</v>
      </c>
      <c r="P70" s="325"/>
      <c r="Q70" s="325"/>
      <c r="R70" s="40"/>
      <c r="S70" s="40"/>
      <c r="U70" s="290"/>
      <c r="V70" t="s">
        <v>68</v>
      </c>
      <c r="W70">
        <v>445.5</v>
      </c>
      <c r="X70" t="s">
        <v>16</v>
      </c>
      <c r="Y70" t="s">
        <v>16</v>
      </c>
      <c r="Z70" t="s">
        <v>16</v>
      </c>
      <c r="AA70">
        <v>46.1</v>
      </c>
      <c r="AB70" t="s">
        <v>16</v>
      </c>
      <c r="AC70" t="s">
        <v>16</v>
      </c>
      <c r="AD70" t="s">
        <v>16</v>
      </c>
      <c r="AE70" t="s">
        <v>16</v>
      </c>
      <c r="AF70" t="s">
        <v>16</v>
      </c>
      <c r="AG70" t="s">
        <v>16</v>
      </c>
      <c r="AH70" t="s">
        <v>16</v>
      </c>
      <c r="AI70">
        <v>491.6</v>
      </c>
      <c r="AJ70">
        <v>491.6</v>
      </c>
      <c r="AK70">
        <v>321.5</v>
      </c>
    </row>
    <row r="71" spans="1:37" ht="13.5">
      <c r="A71" s="37" t="s">
        <v>92</v>
      </c>
      <c r="B71" s="305">
        <v>131.4</v>
      </c>
      <c r="C71" s="305" t="s">
        <v>16</v>
      </c>
      <c r="D71" s="305" t="s">
        <v>16</v>
      </c>
      <c r="E71" s="305" t="s">
        <v>16</v>
      </c>
      <c r="F71" s="305" t="s">
        <v>16</v>
      </c>
      <c r="G71" s="305" t="s">
        <v>16</v>
      </c>
      <c r="H71" s="305" t="s">
        <v>16</v>
      </c>
      <c r="I71" s="305" t="s">
        <v>16</v>
      </c>
      <c r="J71" s="305" t="s">
        <v>16</v>
      </c>
      <c r="K71" s="305" t="s">
        <v>16</v>
      </c>
      <c r="L71" s="305" t="s">
        <v>16</v>
      </c>
      <c r="M71" s="305">
        <v>131.4</v>
      </c>
      <c r="N71" s="305">
        <v>131.4</v>
      </c>
      <c r="O71" s="305">
        <v>210.3</v>
      </c>
      <c r="P71" s="325"/>
      <c r="Q71" s="325"/>
      <c r="R71" s="40"/>
      <c r="S71" s="40"/>
      <c r="U71" s="290"/>
      <c r="V71" t="s">
        <v>69</v>
      </c>
      <c r="W71">
        <v>206.1</v>
      </c>
      <c r="X71" t="s">
        <v>16</v>
      </c>
      <c r="Y71" t="s">
        <v>16</v>
      </c>
      <c r="Z71" t="s">
        <v>16</v>
      </c>
      <c r="AA71" t="s">
        <v>16</v>
      </c>
      <c r="AB71" t="s">
        <v>16</v>
      </c>
      <c r="AC71" t="s">
        <v>16</v>
      </c>
      <c r="AD71" t="s">
        <v>16</v>
      </c>
      <c r="AE71" t="s">
        <v>16</v>
      </c>
      <c r="AF71" t="s">
        <v>16</v>
      </c>
      <c r="AG71" t="s">
        <v>16</v>
      </c>
      <c r="AH71" t="s">
        <v>16</v>
      </c>
      <c r="AI71">
        <v>206.1</v>
      </c>
      <c r="AJ71">
        <v>206.1</v>
      </c>
      <c r="AK71">
        <v>152.6</v>
      </c>
    </row>
    <row r="72" spans="1:37" ht="13.5">
      <c r="A72" s="37" t="s">
        <v>199</v>
      </c>
      <c r="B72" s="305">
        <v>151.9</v>
      </c>
      <c r="C72" s="305" t="s">
        <v>16</v>
      </c>
      <c r="D72" s="305" t="s">
        <v>16</v>
      </c>
      <c r="E72" s="305" t="s">
        <v>16</v>
      </c>
      <c r="F72" s="305" t="s">
        <v>16</v>
      </c>
      <c r="G72" s="305" t="s">
        <v>16</v>
      </c>
      <c r="H72" s="305" t="s">
        <v>16</v>
      </c>
      <c r="I72" s="305" t="s">
        <v>16</v>
      </c>
      <c r="J72" s="305" t="s">
        <v>16</v>
      </c>
      <c r="K72" s="305" t="s">
        <v>16</v>
      </c>
      <c r="L72" s="305" t="s">
        <v>16</v>
      </c>
      <c r="M72" s="305">
        <v>151.9</v>
      </c>
      <c r="N72" s="305">
        <v>151.9</v>
      </c>
      <c r="O72" s="305">
        <v>1.6</v>
      </c>
      <c r="P72" s="325"/>
      <c r="Q72" s="325"/>
      <c r="R72" s="40"/>
      <c r="S72" s="40"/>
      <c r="U72" s="290"/>
      <c r="V72" t="s">
        <v>70</v>
      </c>
      <c r="W72" t="s">
        <v>16</v>
      </c>
      <c r="X72" t="s">
        <v>16</v>
      </c>
      <c r="Y72" t="s">
        <v>16</v>
      </c>
      <c r="Z72" t="s">
        <v>16</v>
      </c>
      <c r="AA72" t="s">
        <v>16</v>
      </c>
      <c r="AB72" t="s">
        <v>16</v>
      </c>
      <c r="AC72" t="s">
        <v>16</v>
      </c>
      <c r="AD72">
        <v>9.4</v>
      </c>
      <c r="AE72" t="s">
        <v>16</v>
      </c>
      <c r="AF72" t="s">
        <v>16</v>
      </c>
      <c r="AG72" t="s">
        <v>16</v>
      </c>
      <c r="AH72" t="s">
        <v>16</v>
      </c>
      <c r="AI72">
        <v>9.4</v>
      </c>
      <c r="AJ72">
        <v>9.4</v>
      </c>
      <c r="AK72">
        <v>4.2</v>
      </c>
    </row>
    <row r="73" spans="1:37" ht="13.5">
      <c r="A73" s="37" t="s">
        <v>150</v>
      </c>
      <c r="B73" s="305">
        <v>405.4</v>
      </c>
      <c r="C73" s="305" t="s">
        <v>16</v>
      </c>
      <c r="D73" s="305" t="s">
        <v>16</v>
      </c>
      <c r="E73" s="305" t="s">
        <v>16</v>
      </c>
      <c r="F73" s="305" t="s">
        <v>16</v>
      </c>
      <c r="G73" s="305" t="s">
        <v>16</v>
      </c>
      <c r="H73" s="305" t="s">
        <v>16</v>
      </c>
      <c r="I73" s="305" t="s">
        <v>16</v>
      </c>
      <c r="J73" s="305" t="s">
        <v>16</v>
      </c>
      <c r="K73" s="305" t="s">
        <v>16</v>
      </c>
      <c r="L73" s="305" t="s">
        <v>16</v>
      </c>
      <c r="M73" s="305">
        <v>405.4</v>
      </c>
      <c r="N73" s="305">
        <v>405.4</v>
      </c>
      <c r="O73" s="305">
        <v>12.8</v>
      </c>
      <c r="P73" s="325"/>
      <c r="Q73" s="325"/>
      <c r="R73" s="40"/>
      <c r="S73" s="40"/>
      <c r="U73" s="290"/>
      <c r="V73" t="s">
        <v>75</v>
      </c>
      <c r="W73">
        <v>169.4</v>
      </c>
      <c r="X73" t="s">
        <v>16</v>
      </c>
      <c r="Y73" t="s">
        <v>16</v>
      </c>
      <c r="Z73" t="s">
        <v>16</v>
      </c>
      <c r="AA73">
        <v>224.5</v>
      </c>
      <c r="AB73" t="s">
        <v>16</v>
      </c>
      <c r="AC73" t="s">
        <v>16</v>
      </c>
      <c r="AD73" t="s">
        <v>16</v>
      </c>
      <c r="AE73" t="s">
        <v>16</v>
      </c>
      <c r="AF73" t="s">
        <v>16</v>
      </c>
      <c r="AG73" t="s">
        <v>16</v>
      </c>
      <c r="AH73" t="s">
        <v>16</v>
      </c>
      <c r="AI73">
        <v>393.9</v>
      </c>
      <c r="AJ73">
        <v>393.9</v>
      </c>
      <c r="AK73">
        <v>50.3</v>
      </c>
    </row>
    <row r="74" spans="1:37" ht="13.5">
      <c r="A74" s="37" t="s">
        <v>387</v>
      </c>
      <c r="B74" s="305">
        <v>117.6</v>
      </c>
      <c r="C74" s="305" t="s">
        <v>16</v>
      </c>
      <c r="D74" s="305" t="s">
        <v>16</v>
      </c>
      <c r="E74" s="305" t="s">
        <v>16</v>
      </c>
      <c r="F74" s="305" t="s">
        <v>16</v>
      </c>
      <c r="G74" s="305" t="s">
        <v>16</v>
      </c>
      <c r="H74" s="305" t="s">
        <v>16</v>
      </c>
      <c r="I74" s="305" t="s">
        <v>16</v>
      </c>
      <c r="J74" s="305" t="s">
        <v>16</v>
      </c>
      <c r="K74" s="305" t="s">
        <v>16</v>
      </c>
      <c r="L74" s="305" t="s">
        <v>16</v>
      </c>
      <c r="M74" s="305">
        <v>117.6</v>
      </c>
      <c r="N74" s="305">
        <v>117.6</v>
      </c>
      <c r="O74" s="305">
        <v>1.2</v>
      </c>
      <c r="P74" s="325"/>
      <c r="Q74" s="325"/>
      <c r="R74" s="40"/>
      <c r="S74" s="40"/>
      <c r="U74" s="290"/>
      <c r="V74" t="s">
        <v>77</v>
      </c>
      <c r="W74" s="86">
        <v>4176.7</v>
      </c>
      <c r="X74">
        <v>134.7</v>
      </c>
      <c r="Y74" t="s">
        <v>16</v>
      </c>
      <c r="Z74" t="s">
        <v>16</v>
      </c>
      <c r="AA74" t="s">
        <v>16</v>
      </c>
      <c r="AB74" t="s">
        <v>16</v>
      </c>
      <c r="AC74" t="s">
        <v>16</v>
      </c>
      <c r="AD74" t="s">
        <v>16</v>
      </c>
      <c r="AE74" t="s">
        <v>16</v>
      </c>
      <c r="AF74" t="s">
        <v>16</v>
      </c>
      <c r="AG74" t="s">
        <v>16</v>
      </c>
      <c r="AH74">
        <v>102.1</v>
      </c>
      <c r="AI74" s="86">
        <v>4413.5</v>
      </c>
      <c r="AJ74" s="86">
        <v>4350.2</v>
      </c>
      <c r="AK74">
        <v>542.7</v>
      </c>
    </row>
    <row r="75" spans="1:37" ht="13.5">
      <c r="A75" s="37" t="s">
        <v>388</v>
      </c>
      <c r="B75" s="305">
        <v>173.1</v>
      </c>
      <c r="C75" s="305" t="s">
        <v>16</v>
      </c>
      <c r="D75" s="305" t="s">
        <v>16</v>
      </c>
      <c r="E75" s="305" t="s">
        <v>16</v>
      </c>
      <c r="F75" s="305" t="s">
        <v>16</v>
      </c>
      <c r="G75" s="305" t="s">
        <v>16</v>
      </c>
      <c r="H75" s="305" t="s">
        <v>16</v>
      </c>
      <c r="I75" s="305" t="s">
        <v>16</v>
      </c>
      <c r="J75" s="305" t="s">
        <v>16</v>
      </c>
      <c r="K75" s="305" t="s">
        <v>16</v>
      </c>
      <c r="L75" s="305" t="s">
        <v>16</v>
      </c>
      <c r="M75" s="305">
        <v>173.1</v>
      </c>
      <c r="N75" s="305">
        <v>173.1</v>
      </c>
      <c r="O75" s="305" t="s">
        <v>16</v>
      </c>
      <c r="P75" s="325"/>
      <c r="Q75" s="325"/>
      <c r="R75" s="40"/>
      <c r="S75" s="40"/>
      <c r="U75" s="290"/>
      <c r="V75" t="s">
        <v>78</v>
      </c>
      <c r="W75">
        <v>233.3</v>
      </c>
      <c r="X75" t="s">
        <v>16</v>
      </c>
      <c r="Y75" s="86">
        <v>3425.3</v>
      </c>
      <c r="Z75" s="86">
        <v>4229.8</v>
      </c>
      <c r="AA75" t="s">
        <v>16</v>
      </c>
      <c r="AB75">
        <v>59.8</v>
      </c>
      <c r="AC75" t="s">
        <v>16</v>
      </c>
      <c r="AD75" t="s">
        <v>16</v>
      </c>
      <c r="AE75" t="s">
        <v>16</v>
      </c>
      <c r="AF75" t="s">
        <v>16</v>
      </c>
      <c r="AG75">
        <v>26.5</v>
      </c>
      <c r="AH75" t="s">
        <v>16</v>
      </c>
      <c r="AI75" s="86">
        <v>7974.7</v>
      </c>
      <c r="AJ75" s="86">
        <v>7353.9</v>
      </c>
      <c r="AK75" s="86">
        <v>6184.2</v>
      </c>
    </row>
    <row r="76" spans="1:37" ht="13.5">
      <c r="A76" s="10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325"/>
      <c r="Q76" s="325"/>
      <c r="R76" s="40"/>
      <c r="S76" s="40"/>
      <c r="U76" s="290"/>
      <c r="V76" t="s">
        <v>79</v>
      </c>
      <c r="W76" s="86">
        <v>2548.2</v>
      </c>
      <c r="X76" t="s">
        <v>16</v>
      </c>
      <c r="Y76" t="s">
        <v>16</v>
      </c>
      <c r="Z76" t="s">
        <v>16</v>
      </c>
      <c r="AA76" t="s">
        <v>16</v>
      </c>
      <c r="AB76" t="s">
        <v>16</v>
      </c>
      <c r="AC76" t="s">
        <v>16</v>
      </c>
      <c r="AD76" t="s">
        <v>16</v>
      </c>
      <c r="AE76">
        <v>97.4</v>
      </c>
      <c r="AF76" t="s">
        <v>16</v>
      </c>
      <c r="AG76" t="s">
        <v>16</v>
      </c>
      <c r="AH76" t="s">
        <v>16</v>
      </c>
      <c r="AI76" s="86">
        <v>2645.6</v>
      </c>
      <c r="AJ76" s="86">
        <v>2645.6</v>
      </c>
      <c r="AK76">
        <v>19.1</v>
      </c>
    </row>
    <row r="77" spans="1:37" ht="13.5">
      <c r="A77" s="24" t="s">
        <v>221</v>
      </c>
      <c r="B77" s="330">
        <v>28373.4</v>
      </c>
      <c r="C77" s="330">
        <v>210.4</v>
      </c>
      <c r="D77" s="330">
        <v>3425.3</v>
      </c>
      <c r="E77" s="330">
        <v>4229.8</v>
      </c>
      <c r="F77" s="330">
        <v>411.9</v>
      </c>
      <c r="G77" s="330">
        <v>59.8</v>
      </c>
      <c r="H77" s="330">
        <v>138</v>
      </c>
      <c r="I77" s="330">
        <v>1354</v>
      </c>
      <c r="J77" s="330">
        <v>9.4</v>
      </c>
      <c r="K77" s="330">
        <v>26.5</v>
      </c>
      <c r="L77" s="330">
        <v>102.1</v>
      </c>
      <c r="M77" s="330">
        <v>38340.5</v>
      </c>
      <c r="N77" s="330">
        <v>16127</v>
      </c>
      <c r="O77" s="330">
        <v>14038.1</v>
      </c>
      <c r="P77" s="325"/>
      <c r="Q77" s="325"/>
      <c r="R77" s="40"/>
      <c r="S77" s="40"/>
      <c r="U77" s="290"/>
      <c r="V77" t="s">
        <v>83</v>
      </c>
      <c r="W77">
        <v>819.6</v>
      </c>
      <c r="X77" t="s">
        <v>16</v>
      </c>
      <c r="Y77" t="s">
        <v>16</v>
      </c>
      <c r="Z77" t="s">
        <v>16</v>
      </c>
      <c r="AA77">
        <v>102.1</v>
      </c>
      <c r="AB77" t="s">
        <v>16</v>
      </c>
      <c r="AC77" t="s">
        <v>16</v>
      </c>
      <c r="AD77" t="s">
        <v>16</v>
      </c>
      <c r="AE77" t="s">
        <v>16</v>
      </c>
      <c r="AF77" t="s">
        <v>16</v>
      </c>
      <c r="AG77" t="s">
        <v>16</v>
      </c>
      <c r="AH77" t="s">
        <v>16</v>
      </c>
      <c r="AI77">
        <v>921.7</v>
      </c>
      <c r="AJ77">
        <v>921.7</v>
      </c>
      <c r="AK77" s="86">
        <v>1109.9</v>
      </c>
    </row>
    <row r="78" spans="1:38" ht="13.5">
      <c r="A78" s="10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325"/>
      <c r="R78" s="325"/>
      <c r="S78" s="40"/>
      <c r="T78" s="40"/>
      <c r="V78" s="290"/>
      <c r="W78" t="s">
        <v>84</v>
      </c>
      <c r="X78" s="86">
        <v>5437.3</v>
      </c>
      <c r="Y78">
        <v>75.7</v>
      </c>
      <c r="Z78" t="s">
        <v>16</v>
      </c>
      <c r="AA78" t="s">
        <v>16</v>
      </c>
      <c r="AB78">
        <v>39.3</v>
      </c>
      <c r="AC78" t="s">
        <v>16</v>
      </c>
      <c r="AD78" t="s">
        <v>16</v>
      </c>
      <c r="AE78" t="s">
        <v>16</v>
      </c>
      <c r="AF78" t="s">
        <v>16</v>
      </c>
      <c r="AG78">
        <v>9.4</v>
      </c>
      <c r="AH78" t="s">
        <v>16</v>
      </c>
      <c r="AI78" t="s">
        <v>16</v>
      </c>
      <c r="AJ78" s="86">
        <v>5561.6</v>
      </c>
      <c r="AK78" s="86">
        <v>5561.6</v>
      </c>
      <c r="AL78" s="86">
        <v>4670.8</v>
      </c>
    </row>
    <row r="79" spans="1:37" ht="13.5">
      <c r="A79" s="42"/>
      <c r="C79" s="321"/>
      <c r="D79" s="321"/>
      <c r="E79" s="321"/>
      <c r="F79" s="321" t="s">
        <v>201</v>
      </c>
      <c r="G79" s="317"/>
      <c r="H79" s="295"/>
      <c r="I79" s="295"/>
      <c r="J79" s="295"/>
      <c r="K79" s="295"/>
      <c r="L79" s="295"/>
      <c r="M79" s="295"/>
      <c r="N79" s="295"/>
      <c r="O79" s="295"/>
      <c r="P79" s="325"/>
      <c r="Q79" s="325"/>
      <c r="R79" s="40"/>
      <c r="S79" s="40"/>
      <c r="U79" s="290"/>
      <c r="V79" t="s">
        <v>86</v>
      </c>
      <c r="W79" s="86">
        <v>1221.6</v>
      </c>
      <c r="X79" t="s">
        <v>16</v>
      </c>
      <c r="Y79" t="s">
        <v>16</v>
      </c>
      <c r="Z79" t="s">
        <v>16</v>
      </c>
      <c r="AA79" t="s">
        <v>16</v>
      </c>
      <c r="AB79" t="s">
        <v>16</v>
      </c>
      <c r="AC79" t="s">
        <v>16</v>
      </c>
      <c r="AD79" t="s">
        <v>16</v>
      </c>
      <c r="AE79" t="s">
        <v>16</v>
      </c>
      <c r="AF79" t="s">
        <v>16</v>
      </c>
      <c r="AG79" t="s">
        <v>16</v>
      </c>
      <c r="AH79" t="s">
        <v>16</v>
      </c>
      <c r="AI79" s="86">
        <v>1221.6</v>
      </c>
      <c r="AJ79" s="86">
        <v>1221.6</v>
      </c>
      <c r="AK79">
        <v>6.8</v>
      </c>
    </row>
    <row r="80" spans="1:37" s="51" customFormat="1" ht="13.5">
      <c r="A80" s="10"/>
      <c r="B80" s="321"/>
      <c r="C80" s="321"/>
      <c r="D80" s="321" t="s">
        <v>202</v>
      </c>
      <c r="E80" s="321"/>
      <c r="F80" s="321" t="s">
        <v>212</v>
      </c>
      <c r="G80" s="295"/>
      <c r="H80" s="304"/>
      <c r="I80" s="304"/>
      <c r="J80" s="304"/>
      <c r="K80" s="304"/>
      <c r="L80" s="304"/>
      <c r="M80" s="304"/>
      <c r="N80" s="304"/>
      <c r="O80" s="304"/>
      <c r="P80" s="325"/>
      <c r="Q80" s="325"/>
      <c r="R80" s="40"/>
      <c r="S80" s="40"/>
      <c r="U80" s="290"/>
      <c r="V80" t="s">
        <v>148</v>
      </c>
      <c r="W80" s="86">
        <v>2032.4</v>
      </c>
      <c r="X80" t="s">
        <v>16</v>
      </c>
      <c r="Y80" t="s">
        <v>16</v>
      </c>
      <c r="Z80" t="s">
        <v>16</v>
      </c>
      <c r="AA80" t="s">
        <v>16</v>
      </c>
      <c r="AB80" t="s">
        <v>16</v>
      </c>
      <c r="AC80" t="s">
        <v>16</v>
      </c>
      <c r="AD80" t="s">
        <v>16</v>
      </c>
      <c r="AE80" t="s">
        <v>16</v>
      </c>
      <c r="AF80" t="s">
        <v>16</v>
      </c>
      <c r="AG80" t="s">
        <v>16</v>
      </c>
      <c r="AH80" t="s">
        <v>16</v>
      </c>
      <c r="AI80" s="86">
        <v>2032.4</v>
      </c>
      <c r="AJ80" s="86">
        <v>2032.4</v>
      </c>
      <c r="AK80">
        <v>55.5</v>
      </c>
    </row>
    <row r="81" spans="1:37" s="51" customFormat="1" ht="13.5">
      <c r="A81" s="75" t="s">
        <v>180</v>
      </c>
      <c r="B81" s="321"/>
      <c r="C81" s="321"/>
      <c r="D81" s="321" t="s">
        <v>232</v>
      </c>
      <c r="E81" s="321" t="s">
        <v>204</v>
      </c>
      <c r="F81" s="321" t="s">
        <v>205</v>
      </c>
      <c r="G81" s="316" t="s">
        <v>206</v>
      </c>
      <c r="H81" s="304"/>
      <c r="I81" s="304"/>
      <c r="J81" s="304"/>
      <c r="K81" s="304"/>
      <c r="L81" s="304"/>
      <c r="M81" s="304"/>
      <c r="N81" s="304"/>
      <c r="O81" s="304"/>
      <c r="P81" s="325"/>
      <c r="Q81" s="325"/>
      <c r="R81" s="40"/>
      <c r="S81" s="40"/>
      <c r="T81" s="74"/>
      <c r="U81" s="290"/>
      <c r="V81" t="s">
        <v>149</v>
      </c>
      <c r="W81" s="86">
        <v>8609.7</v>
      </c>
      <c r="X81" t="s">
        <v>16</v>
      </c>
      <c r="Y81" t="s">
        <v>16</v>
      </c>
      <c r="Z81" t="s">
        <v>16</v>
      </c>
      <c r="AA81" t="s">
        <v>16</v>
      </c>
      <c r="AB81" t="s">
        <v>16</v>
      </c>
      <c r="AC81">
        <v>120.6</v>
      </c>
      <c r="AD81" t="s">
        <v>16</v>
      </c>
      <c r="AE81" t="s">
        <v>16</v>
      </c>
      <c r="AF81" t="s">
        <v>16</v>
      </c>
      <c r="AG81" t="s">
        <v>16</v>
      </c>
      <c r="AH81" t="s">
        <v>16</v>
      </c>
      <c r="AI81" s="86">
        <v>8730.3</v>
      </c>
      <c r="AJ81" s="86">
        <v>8730.3</v>
      </c>
      <c r="AK81">
        <v>93.9</v>
      </c>
    </row>
    <row r="82" spans="1:37" ht="13.5">
      <c r="A82" s="10"/>
      <c r="B82" s="321" t="s">
        <v>222</v>
      </c>
      <c r="C82" s="321" t="s">
        <v>223</v>
      </c>
      <c r="D82" s="321" t="s">
        <v>207</v>
      </c>
      <c r="E82" s="321" t="s">
        <v>208</v>
      </c>
      <c r="F82" s="321" t="s">
        <v>209</v>
      </c>
      <c r="G82" s="315" t="s">
        <v>210</v>
      </c>
      <c r="H82" s="295"/>
      <c r="I82" s="295"/>
      <c r="L82" s="295"/>
      <c r="M82" s="295"/>
      <c r="N82" s="295"/>
      <c r="O82" s="295"/>
      <c r="P82" s="325"/>
      <c r="Q82" s="325"/>
      <c r="R82" s="40"/>
      <c r="S82" s="40"/>
      <c r="U82" s="290"/>
      <c r="V82" t="s">
        <v>88</v>
      </c>
      <c r="W82">
        <v>136.6</v>
      </c>
      <c r="X82" t="s">
        <v>16</v>
      </c>
      <c r="Y82" t="s">
        <v>16</v>
      </c>
      <c r="Z82" t="s">
        <v>16</v>
      </c>
      <c r="AA82" t="s">
        <v>16</v>
      </c>
      <c r="AB82" t="s">
        <v>16</v>
      </c>
      <c r="AC82" t="s">
        <v>16</v>
      </c>
      <c r="AD82" t="s">
        <v>16</v>
      </c>
      <c r="AE82" t="s">
        <v>16</v>
      </c>
      <c r="AF82" t="s">
        <v>16</v>
      </c>
      <c r="AG82" t="s">
        <v>16</v>
      </c>
      <c r="AH82" t="s">
        <v>16</v>
      </c>
      <c r="AI82">
        <v>136.6</v>
      </c>
      <c r="AJ82">
        <v>136.6</v>
      </c>
      <c r="AK82">
        <v>54.6</v>
      </c>
    </row>
    <row r="83" spans="1:37" ht="13.5">
      <c r="A83" s="41" t="s">
        <v>125</v>
      </c>
      <c r="B83" s="305"/>
      <c r="C83" s="305"/>
      <c r="D83" s="305"/>
      <c r="E83" s="305"/>
      <c r="F83" s="305"/>
      <c r="G83" s="305"/>
      <c r="H83" s="295"/>
      <c r="I83" s="295"/>
      <c r="J83" s="295"/>
      <c r="K83" s="295"/>
      <c r="L83" s="295"/>
      <c r="M83" s="295"/>
      <c r="N83" s="295"/>
      <c r="O83" s="295"/>
      <c r="P83" s="325"/>
      <c r="Q83" s="325"/>
      <c r="R83" s="40"/>
      <c r="S83" s="40"/>
      <c r="U83" s="290"/>
      <c r="V83" t="s">
        <v>200</v>
      </c>
      <c r="W83" t="s">
        <v>16</v>
      </c>
      <c r="X83" t="s">
        <v>16</v>
      </c>
      <c r="Y83" t="s">
        <v>16</v>
      </c>
      <c r="Z83" t="s">
        <v>16</v>
      </c>
      <c r="AA83" t="s">
        <v>16</v>
      </c>
      <c r="AB83" t="s">
        <v>16</v>
      </c>
      <c r="AC83" t="s">
        <v>16</v>
      </c>
      <c r="AD83" s="86">
        <v>1344.6</v>
      </c>
      <c r="AE83" t="s">
        <v>16</v>
      </c>
      <c r="AF83" t="s">
        <v>16</v>
      </c>
      <c r="AG83" t="s">
        <v>16</v>
      </c>
      <c r="AH83" t="s">
        <v>16</v>
      </c>
      <c r="AI83" s="86">
        <v>1344.6</v>
      </c>
      <c r="AJ83" s="86">
        <v>1344.6</v>
      </c>
      <c r="AK83">
        <v>61.1</v>
      </c>
    </row>
    <row r="84" spans="1:37" ht="13.5">
      <c r="A84" s="10" t="s">
        <v>95</v>
      </c>
      <c r="B84" s="305">
        <v>65</v>
      </c>
      <c r="C84" s="305" t="s">
        <v>16</v>
      </c>
      <c r="D84" s="305" t="s">
        <v>16</v>
      </c>
      <c r="E84" s="305">
        <v>65</v>
      </c>
      <c r="F84" s="305">
        <v>65</v>
      </c>
      <c r="G84" s="305">
        <v>0.4</v>
      </c>
      <c r="H84" s="295"/>
      <c r="I84" s="295"/>
      <c r="J84" s="295"/>
      <c r="K84" s="295"/>
      <c r="L84" s="295"/>
      <c r="M84" s="295"/>
      <c r="N84" s="295"/>
      <c r="O84" s="295"/>
      <c r="P84" s="325"/>
      <c r="Q84" s="325"/>
      <c r="R84" s="40"/>
      <c r="S84" s="40"/>
      <c r="U84" s="290"/>
      <c r="V84" t="s">
        <v>92</v>
      </c>
      <c r="W84">
        <v>131.4</v>
      </c>
      <c r="X84" t="s">
        <v>16</v>
      </c>
      <c r="Y84" t="s">
        <v>16</v>
      </c>
      <c r="Z84" t="s">
        <v>16</v>
      </c>
      <c r="AA84" t="s">
        <v>16</v>
      </c>
      <c r="AB84" t="s">
        <v>16</v>
      </c>
      <c r="AC84" t="s">
        <v>16</v>
      </c>
      <c r="AD84" t="s">
        <v>16</v>
      </c>
      <c r="AE84" t="s">
        <v>16</v>
      </c>
      <c r="AF84" t="s">
        <v>16</v>
      </c>
      <c r="AG84" t="s">
        <v>16</v>
      </c>
      <c r="AH84" t="s">
        <v>16</v>
      </c>
      <c r="AI84">
        <v>131.4</v>
      </c>
      <c r="AJ84">
        <v>131.4</v>
      </c>
      <c r="AK84">
        <v>210.3</v>
      </c>
    </row>
    <row r="85" spans="1:37" ht="13.5">
      <c r="A85" s="10" t="s">
        <v>96</v>
      </c>
      <c r="B85" s="305">
        <v>164.8</v>
      </c>
      <c r="C85" s="305">
        <v>551.5</v>
      </c>
      <c r="D85" s="305">
        <v>240.3</v>
      </c>
      <c r="E85" s="305">
        <v>956.5</v>
      </c>
      <c r="F85" s="305">
        <v>956.5</v>
      </c>
      <c r="G85" s="305">
        <v>599.1</v>
      </c>
      <c r="H85" s="295"/>
      <c r="I85" s="295"/>
      <c r="J85" s="295"/>
      <c r="K85" s="295"/>
      <c r="L85" s="295"/>
      <c r="M85" s="295"/>
      <c r="N85" s="295"/>
      <c r="O85" s="295"/>
      <c r="P85" s="325"/>
      <c r="Q85" s="325"/>
      <c r="R85" s="40"/>
      <c r="S85" s="40"/>
      <c r="U85" s="290"/>
      <c r="V85" t="s">
        <v>199</v>
      </c>
      <c r="W85">
        <v>151.9</v>
      </c>
      <c r="X85" t="s">
        <v>16</v>
      </c>
      <c r="Y85" t="s">
        <v>16</v>
      </c>
      <c r="Z85" t="s">
        <v>16</v>
      </c>
      <c r="AA85" t="s">
        <v>16</v>
      </c>
      <c r="AB85" t="s">
        <v>16</v>
      </c>
      <c r="AC85" t="s">
        <v>16</v>
      </c>
      <c r="AD85" t="s">
        <v>16</v>
      </c>
      <c r="AE85" t="s">
        <v>16</v>
      </c>
      <c r="AF85" t="s">
        <v>16</v>
      </c>
      <c r="AG85" t="s">
        <v>16</v>
      </c>
      <c r="AH85" t="s">
        <v>16</v>
      </c>
      <c r="AI85">
        <v>151.9</v>
      </c>
      <c r="AJ85">
        <v>151.9</v>
      </c>
      <c r="AK85">
        <v>1.6</v>
      </c>
    </row>
    <row r="86" spans="1:37" ht="13.5">
      <c r="A86" s="10" t="s">
        <v>97</v>
      </c>
      <c r="B86" s="305">
        <v>1235.6</v>
      </c>
      <c r="C86" s="305" t="s">
        <v>16</v>
      </c>
      <c r="D86" s="305" t="s">
        <v>16</v>
      </c>
      <c r="E86" s="305">
        <v>1235.6</v>
      </c>
      <c r="F86" s="305">
        <v>1177.6</v>
      </c>
      <c r="G86" s="305">
        <v>28</v>
      </c>
      <c r="H86" s="295"/>
      <c r="I86" s="295"/>
      <c r="J86" s="295"/>
      <c r="K86" s="295"/>
      <c r="L86" s="295"/>
      <c r="M86" s="295"/>
      <c r="N86" s="295"/>
      <c r="O86" s="295"/>
      <c r="P86" s="325"/>
      <c r="Q86" s="325"/>
      <c r="R86" s="40"/>
      <c r="S86" s="40"/>
      <c r="U86" s="290"/>
      <c r="V86" t="s">
        <v>150</v>
      </c>
      <c r="W86">
        <v>405.4</v>
      </c>
      <c r="X86" t="s">
        <v>16</v>
      </c>
      <c r="Y86" t="s">
        <v>16</v>
      </c>
      <c r="Z86" t="s">
        <v>16</v>
      </c>
      <c r="AA86" t="s">
        <v>16</v>
      </c>
      <c r="AB86" t="s">
        <v>16</v>
      </c>
      <c r="AC86" t="s">
        <v>16</v>
      </c>
      <c r="AD86" t="s">
        <v>16</v>
      </c>
      <c r="AE86" t="s">
        <v>16</v>
      </c>
      <c r="AF86" t="s">
        <v>16</v>
      </c>
      <c r="AG86" t="s">
        <v>16</v>
      </c>
      <c r="AH86" t="s">
        <v>16</v>
      </c>
      <c r="AI86">
        <v>405.4</v>
      </c>
      <c r="AJ86">
        <v>405.4</v>
      </c>
      <c r="AK86">
        <v>12.8</v>
      </c>
    </row>
    <row r="87" spans="1:37" ht="13.5">
      <c r="A87" s="10" t="s">
        <v>98</v>
      </c>
      <c r="B87" s="305">
        <v>491.1</v>
      </c>
      <c r="C87" s="305" t="s">
        <v>16</v>
      </c>
      <c r="D87" s="305" t="s">
        <v>16</v>
      </c>
      <c r="E87" s="305">
        <v>491.1</v>
      </c>
      <c r="F87" s="305">
        <v>491.1</v>
      </c>
      <c r="G87" s="305">
        <v>2.4</v>
      </c>
      <c r="H87" s="295"/>
      <c r="I87" s="295"/>
      <c r="J87" s="295"/>
      <c r="K87" s="295"/>
      <c r="L87" s="295"/>
      <c r="M87" s="295"/>
      <c r="N87" s="295"/>
      <c r="O87" s="295"/>
      <c r="P87" s="325"/>
      <c r="Q87" s="325"/>
      <c r="R87" s="40"/>
      <c r="S87" s="40"/>
      <c r="U87" s="290"/>
      <c r="V87" t="s">
        <v>387</v>
      </c>
      <c r="W87">
        <v>117.6</v>
      </c>
      <c r="X87" t="s">
        <v>16</v>
      </c>
      <c r="Y87" t="s">
        <v>16</v>
      </c>
      <c r="Z87" t="s">
        <v>16</v>
      </c>
      <c r="AA87" t="s">
        <v>16</v>
      </c>
      <c r="AB87" t="s">
        <v>16</v>
      </c>
      <c r="AC87" t="s">
        <v>16</v>
      </c>
      <c r="AD87" t="s">
        <v>16</v>
      </c>
      <c r="AE87" t="s">
        <v>16</v>
      </c>
      <c r="AF87" t="s">
        <v>16</v>
      </c>
      <c r="AG87" t="s">
        <v>16</v>
      </c>
      <c r="AH87" t="s">
        <v>16</v>
      </c>
      <c r="AI87">
        <v>117.6</v>
      </c>
      <c r="AJ87">
        <v>117.6</v>
      </c>
      <c r="AK87">
        <v>1.2</v>
      </c>
    </row>
    <row r="88" spans="1:37" ht="13.5">
      <c r="A88" s="10" t="s">
        <v>99</v>
      </c>
      <c r="B88" s="305">
        <v>5047.7</v>
      </c>
      <c r="C88" s="305" t="s">
        <v>16</v>
      </c>
      <c r="D88" s="305">
        <v>94.3</v>
      </c>
      <c r="E88" s="305">
        <v>5142</v>
      </c>
      <c r="F88" s="305">
        <v>4595.9</v>
      </c>
      <c r="G88" s="305">
        <v>19.8</v>
      </c>
      <c r="H88" s="305"/>
      <c r="I88" s="305"/>
      <c r="J88" s="305"/>
      <c r="K88" s="305"/>
      <c r="L88" s="305"/>
      <c r="M88" s="305"/>
      <c r="N88" s="305"/>
      <c r="O88" s="305"/>
      <c r="P88" s="325"/>
      <c r="Q88" s="325"/>
      <c r="R88" s="40"/>
      <c r="S88" s="40"/>
      <c r="U88" s="290"/>
      <c r="V88" t="s">
        <v>388</v>
      </c>
      <c r="W88">
        <v>173.1</v>
      </c>
      <c r="X88" t="s">
        <v>16</v>
      </c>
      <c r="Y88" t="s">
        <v>16</v>
      </c>
      <c r="Z88" t="s">
        <v>16</v>
      </c>
      <c r="AA88" t="s">
        <v>16</v>
      </c>
      <c r="AB88" t="s">
        <v>16</v>
      </c>
      <c r="AC88" t="s">
        <v>16</v>
      </c>
      <c r="AD88" t="s">
        <v>16</v>
      </c>
      <c r="AE88" t="s">
        <v>16</v>
      </c>
      <c r="AF88" t="s">
        <v>16</v>
      </c>
      <c r="AG88" t="s">
        <v>16</v>
      </c>
      <c r="AH88" t="s">
        <v>16</v>
      </c>
      <c r="AI88">
        <v>173.1</v>
      </c>
      <c r="AJ88">
        <v>173.1</v>
      </c>
      <c r="AK88" t="s">
        <v>16</v>
      </c>
    </row>
    <row r="89" spans="1:21" ht="12.75">
      <c r="A89" s="10" t="s">
        <v>101</v>
      </c>
      <c r="B89" s="305">
        <v>2115.9</v>
      </c>
      <c r="C89" s="305" t="s">
        <v>16</v>
      </c>
      <c r="D89" s="305" t="s">
        <v>16</v>
      </c>
      <c r="E89" s="305">
        <v>2115.9</v>
      </c>
      <c r="F89" s="305">
        <v>1657.3</v>
      </c>
      <c r="G89" s="305">
        <v>9.3</v>
      </c>
      <c r="H89" s="295"/>
      <c r="I89" s="295"/>
      <c r="J89" s="295"/>
      <c r="K89" s="295"/>
      <c r="L89" s="295"/>
      <c r="M89" s="295"/>
      <c r="N89" s="295"/>
      <c r="O89" s="295"/>
      <c r="P89" s="325"/>
      <c r="Q89" s="325"/>
      <c r="R89" s="40"/>
      <c r="S89" s="40"/>
      <c r="U89" s="289"/>
    </row>
    <row r="90" spans="1:37" ht="13.5">
      <c r="A90" s="10"/>
      <c r="B90" s="305"/>
      <c r="C90" s="305"/>
      <c r="D90" s="305"/>
      <c r="E90" s="305"/>
      <c r="F90" s="305"/>
      <c r="G90" s="305"/>
      <c r="H90" s="295"/>
      <c r="I90" s="295"/>
      <c r="J90" s="295"/>
      <c r="K90" s="295"/>
      <c r="L90" s="295"/>
      <c r="M90" s="295"/>
      <c r="N90" s="295"/>
      <c r="O90" s="295"/>
      <c r="P90" s="325"/>
      <c r="Q90" s="325"/>
      <c r="R90" s="40"/>
      <c r="S90" s="40"/>
      <c r="U90" s="290"/>
      <c r="W90">
        <v>28276</v>
      </c>
      <c r="X90">
        <v>210.4</v>
      </c>
      <c r="Y90" s="86">
        <v>3425.3</v>
      </c>
      <c r="Z90" s="86">
        <v>4229.8</v>
      </c>
      <c r="AA90">
        <v>411.9</v>
      </c>
      <c r="AB90">
        <v>59.8</v>
      </c>
      <c r="AC90">
        <v>138</v>
      </c>
      <c r="AD90" s="86">
        <v>1354</v>
      </c>
      <c r="AE90">
        <v>97.4</v>
      </c>
      <c r="AF90">
        <v>9.4</v>
      </c>
      <c r="AG90">
        <v>26.5</v>
      </c>
      <c r="AH90">
        <v>102.1</v>
      </c>
      <c r="AI90" s="86">
        <v>38340.5</v>
      </c>
      <c r="AK90" s="86">
        <v>14038.1</v>
      </c>
    </row>
    <row r="91" spans="1:21" ht="13.5">
      <c r="A91" s="24" t="s">
        <v>185</v>
      </c>
      <c r="B91" s="206">
        <v>9120</v>
      </c>
      <c r="C91" s="206">
        <v>551.5</v>
      </c>
      <c r="D91" s="206">
        <v>334.6</v>
      </c>
      <c r="E91" s="206">
        <v>10006.1</v>
      </c>
      <c r="F91" s="206">
        <v>7974</v>
      </c>
      <c r="G91" s="310">
        <v>659.1</v>
      </c>
      <c r="H91" s="295"/>
      <c r="I91" s="295"/>
      <c r="J91" s="295"/>
      <c r="K91" s="295"/>
      <c r="L91" s="295"/>
      <c r="M91" s="295"/>
      <c r="N91" s="295"/>
      <c r="O91" s="295"/>
      <c r="P91" s="325"/>
      <c r="Q91" s="325"/>
      <c r="R91" s="40"/>
      <c r="S91" s="40"/>
      <c r="U91" s="289"/>
    </row>
    <row r="92" spans="1:38" ht="13.5">
      <c r="A92" s="10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325"/>
      <c r="R92" s="325"/>
      <c r="S92" s="40"/>
      <c r="T92" s="40"/>
      <c r="V92" s="290" t="s">
        <v>396</v>
      </c>
      <c r="X92">
        <v>28276</v>
      </c>
      <c r="Y92">
        <v>210.4</v>
      </c>
      <c r="Z92" s="86">
        <v>3425.3</v>
      </c>
      <c r="AA92" s="86">
        <v>4229.8</v>
      </c>
      <c r="AB92">
        <v>411.9</v>
      </c>
      <c r="AC92">
        <v>59.8</v>
      </c>
      <c r="AD92">
        <v>138</v>
      </c>
      <c r="AE92" s="86">
        <v>1354</v>
      </c>
      <c r="AF92">
        <v>97.4</v>
      </c>
      <c r="AG92">
        <v>9.4</v>
      </c>
      <c r="AH92">
        <v>26.5</v>
      </c>
      <c r="AI92">
        <v>102.1</v>
      </c>
      <c r="AJ92" s="86">
        <v>38340.5</v>
      </c>
      <c r="AL92" s="86">
        <v>14038.1</v>
      </c>
    </row>
    <row r="93" spans="1:22" ht="13.5">
      <c r="A93" s="42"/>
      <c r="B93" s="321"/>
      <c r="C93" s="321"/>
      <c r="D93" s="321" t="s">
        <v>201</v>
      </c>
      <c r="E93" s="321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325"/>
      <c r="R93" s="325"/>
      <c r="S93" s="40"/>
      <c r="T93" s="40"/>
      <c r="V93" s="289"/>
    </row>
    <row r="94" spans="1:22" ht="12.75">
      <c r="A94" s="10"/>
      <c r="B94" s="321"/>
      <c r="C94" s="321"/>
      <c r="D94" s="321" t="s">
        <v>212</v>
      </c>
      <c r="E94" s="321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40"/>
      <c r="T94" s="40"/>
      <c r="V94" s="289"/>
    </row>
    <row r="95" spans="1:22" ht="12.75">
      <c r="A95" s="75" t="s">
        <v>180</v>
      </c>
      <c r="B95" s="321" t="s">
        <v>225</v>
      </c>
      <c r="C95" s="321" t="s">
        <v>204</v>
      </c>
      <c r="D95" s="321" t="s">
        <v>205</v>
      </c>
      <c r="E95" s="321" t="s">
        <v>206</v>
      </c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14"/>
      <c r="T95" s="8"/>
      <c r="V95" s="289"/>
    </row>
    <row r="96" spans="1:22" ht="13.5">
      <c r="A96" s="10"/>
      <c r="B96" s="321" t="s">
        <v>226</v>
      </c>
      <c r="C96" s="321" t="s">
        <v>208</v>
      </c>
      <c r="D96" s="321" t="s">
        <v>209</v>
      </c>
      <c r="E96" s="321" t="s">
        <v>210</v>
      </c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324"/>
      <c r="R96" s="324"/>
      <c r="S96" s="84"/>
      <c r="T96" s="84"/>
      <c r="V96" s="289"/>
    </row>
    <row r="97" spans="1:23" ht="13.5">
      <c r="A97" s="41" t="s">
        <v>227</v>
      </c>
      <c r="B97" s="305"/>
      <c r="C97" s="305"/>
      <c r="D97" s="305"/>
      <c r="E97" s="305"/>
      <c r="F97" s="295"/>
      <c r="G97" s="295"/>
      <c r="H97" s="295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74"/>
      <c r="T97" s="74"/>
      <c r="V97" s="291" t="s">
        <v>438</v>
      </c>
      <c r="W97" t="s">
        <v>442</v>
      </c>
    </row>
    <row r="98" spans="1:22" ht="13.5">
      <c r="A98" s="10" t="s">
        <v>155</v>
      </c>
      <c r="B98" s="305">
        <v>3538.4</v>
      </c>
      <c r="C98" s="305">
        <v>3538.4</v>
      </c>
      <c r="D98" s="305">
        <v>3498.5</v>
      </c>
      <c r="E98" s="305">
        <v>3021.6</v>
      </c>
      <c r="F98" s="295"/>
      <c r="G98" s="295"/>
      <c r="H98" s="295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T98" s="74"/>
      <c r="V98" s="292"/>
    </row>
    <row r="99" spans="1:29" ht="13.5">
      <c r="A99" s="10" t="s">
        <v>105</v>
      </c>
      <c r="B99" s="305">
        <v>39.9</v>
      </c>
      <c r="C99" s="305">
        <v>39.9</v>
      </c>
      <c r="D99" s="305">
        <v>39.9</v>
      </c>
      <c r="E99" s="305">
        <v>19.3</v>
      </c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10"/>
      <c r="T99" s="10"/>
      <c r="V99" s="291"/>
      <c r="AC99" t="s">
        <v>201</v>
      </c>
    </row>
    <row r="100" spans="1:29" ht="13.5">
      <c r="A100" s="10" t="s">
        <v>418</v>
      </c>
      <c r="B100" s="305">
        <v>64.4</v>
      </c>
      <c r="C100" s="305">
        <v>64.4</v>
      </c>
      <c r="D100" s="305">
        <v>64.4</v>
      </c>
      <c r="E100" s="305">
        <v>17.4</v>
      </c>
      <c r="F100" s="295"/>
      <c r="G100" s="295"/>
      <c r="H100" s="295"/>
      <c r="I100" s="316"/>
      <c r="J100" s="331"/>
      <c r="K100" s="295"/>
      <c r="L100" s="295"/>
      <c r="M100" s="295"/>
      <c r="N100" s="295"/>
      <c r="O100" s="295"/>
      <c r="P100" s="295"/>
      <c r="Q100" s="295"/>
      <c r="R100" s="295"/>
      <c r="S100" s="10"/>
      <c r="T100" s="10"/>
      <c r="V100" s="291"/>
      <c r="Z100" t="s">
        <v>202</v>
      </c>
      <c r="AA100" t="s">
        <v>202</v>
      </c>
      <c r="AC100" t="s">
        <v>212</v>
      </c>
    </row>
    <row r="101" spans="1:30" ht="13.5">
      <c r="A101" s="10" t="s">
        <v>106</v>
      </c>
      <c r="B101" s="305">
        <v>708.9</v>
      </c>
      <c r="C101" s="305">
        <v>708.9</v>
      </c>
      <c r="D101" s="305">
        <v>708.9</v>
      </c>
      <c r="E101" s="305">
        <v>123.2</v>
      </c>
      <c r="F101" s="295"/>
      <c r="G101" s="295"/>
      <c r="H101" s="295"/>
      <c r="I101" s="305"/>
      <c r="J101" s="295"/>
      <c r="K101" s="295"/>
      <c r="L101" s="295"/>
      <c r="M101" s="295"/>
      <c r="N101" s="295"/>
      <c r="O101" s="295"/>
      <c r="P101" s="295"/>
      <c r="Q101" s="295"/>
      <c r="R101" s="295"/>
      <c r="S101" s="10"/>
      <c r="T101" s="10"/>
      <c r="V101" s="291"/>
      <c r="X101" t="s">
        <v>423</v>
      </c>
      <c r="Z101" t="s">
        <v>232</v>
      </c>
      <c r="AA101" s="296" t="s">
        <v>445</v>
      </c>
      <c r="AB101" t="s">
        <v>204</v>
      </c>
      <c r="AC101" t="s">
        <v>205</v>
      </c>
      <c r="AD101" t="s">
        <v>206</v>
      </c>
    </row>
    <row r="102" spans="1:38" s="51" customFormat="1" ht="13.5">
      <c r="A102" s="10" t="s">
        <v>228</v>
      </c>
      <c r="B102" s="305">
        <v>104.7</v>
      </c>
      <c r="C102" s="305">
        <v>104.7</v>
      </c>
      <c r="D102" s="305">
        <v>104.7</v>
      </c>
      <c r="E102" s="305">
        <v>38.5</v>
      </c>
      <c r="F102" s="295"/>
      <c r="G102" s="295"/>
      <c r="H102" s="295"/>
      <c r="I102" s="305"/>
      <c r="J102" s="295"/>
      <c r="K102" s="295"/>
      <c r="L102" s="295"/>
      <c r="M102" s="295"/>
      <c r="N102" s="295"/>
      <c r="O102" s="295"/>
      <c r="P102" s="295"/>
      <c r="Q102" s="295"/>
      <c r="R102" s="295"/>
      <c r="S102" s="10"/>
      <c r="T102" s="10"/>
      <c r="V102" s="291" t="s">
        <v>174</v>
      </c>
      <c r="W102" t="s">
        <v>368</v>
      </c>
      <c r="X102" t="s">
        <v>426</v>
      </c>
      <c r="Y102" t="s">
        <v>223</v>
      </c>
      <c r="Z102" t="s">
        <v>207</v>
      </c>
      <c r="AA102" t="s">
        <v>207</v>
      </c>
      <c r="AB102" t="s">
        <v>208</v>
      </c>
      <c r="AC102" t="s">
        <v>209</v>
      </c>
      <c r="AD102" t="s">
        <v>210</v>
      </c>
      <c r="AE102"/>
      <c r="AF102"/>
      <c r="AG102"/>
      <c r="AH102"/>
      <c r="AI102"/>
      <c r="AJ102"/>
      <c r="AK102"/>
      <c r="AL102"/>
    </row>
    <row r="103" spans="1:38" s="51" customFormat="1" ht="13.5">
      <c r="A103" s="10" t="s">
        <v>108</v>
      </c>
      <c r="B103" s="305">
        <v>2446.7</v>
      </c>
      <c r="C103" s="305">
        <v>2446.7</v>
      </c>
      <c r="D103" s="305">
        <v>2446.7</v>
      </c>
      <c r="E103" s="305">
        <v>159.7</v>
      </c>
      <c r="F103" s="295"/>
      <c r="G103" s="295"/>
      <c r="H103" s="295"/>
      <c r="I103" s="305"/>
      <c r="J103" s="295"/>
      <c r="K103" s="295"/>
      <c r="L103" s="295"/>
      <c r="M103" s="295"/>
      <c r="N103" s="295"/>
      <c r="O103" s="295"/>
      <c r="P103" s="295"/>
      <c r="Q103" s="295"/>
      <c r="R103" s="295"/>
      <c r="S103" s="10"/>
      <c r="T103" s="10"/>
      <c r="V103" s="291" t="s">
        <v>397</v>
      </c>
      <c r="W103" t="s">
        <v>429</v>
      </c>
      <c r="X103" t="s">
        <v>430</v>
      </c>
      <c r="Y103" t="s">
        <v>440</v>
      </c>
      <c r="Z103" t="s">
        <v>430</v>
      </c>
      <c r="AA103" t="s">
        <v>430</v>
      </c>
      <c r="AB103" t="s">
        <v>432</v>
      </c>
      <c r="AC103" t="s">
        <v>432</v>
      </c>
      <c r="AD103" t="s">
        <v>432</v>
      </c>
      <c r="AE103"/>
      <c r="AF103"/>
      <c r="AG103"/>
      <c r="AH103"/>
      <c r="AI103"/>
      <c r="AJ103"/>
      <c r="AK103"/>
      <c r="AL103"/>
    </row>
    <row r="104" spans="1:22" ht="12.75">
      <c r="A104" s="10"/>
      <c r="B104" s="305"/>
      <c r="C104" s="305"/>
      <c r="D104" s="305"/>
      <c r="E104" s="305"/>
      <c r="F104" s="295"/>
      <c r="G104" s="295"/>
      <c r="H104" s="295"/>
      <c r="I104" s="305"/>
      <c r="J104" s="295"/>
      <c r="K104" s="295"/>
      <c r="L104" s="295"/>
      <c r="M104" s="295"/>
      <c r="N104" s="295"/>
      <c r="O104" s="295"/>
      <c r="P104" s="295"/>
      <c r="Q104" s="295"/>
      <c r="R104" s="295"/>
      <c r="S104" s="10"/>
      <c r="T104" s="10"/>
      <c r="V104" s="292"/>
    </row>
    <row r="105" spans="1:38" ht="13.5">
      <c r="A105" s="24" t="s">
        <v>192</v>
      </c>
      <c r="B105" s="206">
        <v>6903</v>
      </c>
      <c r="C105" s="206">
        <v>6903</v>
      </c>
      <c r="D105" s="206">
        <v>5967</v>
      </c>
      <c r="E105" s="206">
        <v>3379.8</v>
      </c>
      <c r="F105" s="295"/>
      <c r="G105" s="295"/>
      <c r="H105" s="295"/>
      <c r="I105" s="305"/>
      <c r="J105" s="295"/>
      <c r="K105" s="295"/>
      <c r="L105" s="295"/>
      <c r="M105" s="295"/>
      <c r="N105" s="295"/>
      <c r="O105" s="295"/>
      <c r="P105" s="295"/>
      <c r="Q105" s="295"/>
      <c r="R105" s="295"/>
      <c r="S105" s="10"/>
      <c r="T105" s="10"/>
      <c r="V105" s="291" t="s">
        <v>125</v>
      </c>
      <c r="W105" t="s">
        <v>95</v>
      </c>
      <c r="X105">
        <v>65</v>
      </c>
      <c r="Y105" t="s">
        <v>16</v>
      </c>
      <c r="Z105" t="s">
        <v>16</v>
      </c>
      <c r="AA105" t="s">
        <v>16</v>
      </c>
      <c r="AB105">
        <v>65</v>
      </c>
      <c r="AC105">
        <v>65</v>
      </c>
      <c r="AD105">
        <v>0.4</v>
      </c>
      <c r="AL105" t="s">
        <v>441</v>
      </c>
    </row>
    <row r="106" spans="1:30" ht="13.5">
      <c r="A106" s="10"/>
      <c r="B106" s="10"/>
      <c r="C106" s="10"/>
      <c r="D106" s="10"/>
      <c r="E106" s="10"/>
      <c r="F106" s="10"/>
      <c r="G106" s="10"/>
      <c r="H106" s="10"/>
      <c r="I106" s="22"/>
      <c r="J106" s="5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291"/>
      <c r="W106" t="s">
        <v>96</v>
      </c>
      <c r="X106">
        <v>164.8</v>
      </c>
      <c r="Y106">
        <v>551.5</v>
      </c>
      <c r="Z106">
        <v>240.3</v>
      </c>
      <c r="AA106" t="s">
        <v>16</v>
      </c>
      <c r="AB106">
        <v>956.5</v>
      </c>
      <c r="AC106">
        <v>956.5</v>
      </c>
      <c r="AD106">
        <v>599.1</v>
      </c>
    </row>
    <row r="107" spans="1:30" ht="13.5">
      <c r="A107" s="10"/>
      <c r="B107" s="10"/>
      <c r="C107" s="10"/>
      <c r="D107" s="10"/>
      <c r="E107" s="10"/>
      <c r="F107" s="10"/>
      <c r="G107" s="10"/>
      <c r="H107" s="10"/>
      <c r="I107" s="22"/>
      <c r="J107" s="5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291"/>
      <c r="W107" t="s">
        <v>97</v>
      </c>
      <c r="X107" s="86">
        <v>1235.6</v>
      </c>
      <c r="Y107" t="s">
        <v>16</v>
      </c>
      <c r="Z107" t="s">
        <v>16</v>
      </c>
      <c r="AA107" t="s">
        <v>16</v>
      </c>
      <c r="AB107" s="86">
        <v>1235.6</v>
      </c>
      <c r="AC107" s="86">
        <v>1177.6</v>
      </c>
      <c r="AD107">
        <v>28</v>
      </c>
    </row>
    <row r="108" spans="1:30" ht="13.5">
      <c r="A108" s="10"/>
      <c r="B108" s="10"/>
      <c r="C108" s="10"/>
      <c r="D108" s="10"/>
      <c r="E108" s="10"/>
      <c r="F108" s="10"/>
      <c r="G108" s="10"/>
      <c r="H108" s="10"/>
      <c r="I108" s="22"/>
      <c r="J108" s="5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291"/>
      <c r="W108" t="s">
        <v>98</v>
      </c>
      <c r="X108">
        <v>491.1</v>
      </c>
      <c r="Y108" t="s">
        <v>16</v>
      </c>
      <c r="Z108" t="s">
        <v>16</v>
      </c>
      <c r="AA108" t="s">
        <v>16</v>
      </c>
      <c r="AB108">
        <v>491.1</v>
      </c>
      <c r="AC108">
        <v>491.1</v>
      </c>
      <c r="AD108">
        <v>2.4</v>
      </c>
    </row>
    <row r="109" spans="1:30" ht="13.5">
      <c r="A109" s="10"/>
      <c r="B109" s="10"/>
      <c r="C109" s="10"/>
      <c r="D109" s="10"/>
      <c r="E109" s="10"/>
      <c r="F109" s="10"/>
      <c r="G109" s="10"/>
      <c r="H109" s="10"/>
      <c r="I109" s="22"/>
      <c r="J109" s="5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291"/>
      <c r="W109" t="s">
        <v>99</v>
      </c>
      <c r="X109" s="86">
        <v>5047.7</v>
      </c>
      <c r="Y109" t="s">
        <v>16</v>
      </c>
      <c r="Z109" t="s">
        <v>16</v>
      </c>
      <c r="AA109">
        <v>94.3</v>
      </c>
      <c r="AB109" s="86">
        <v>5142</v>
      </c>
      <c r="AC109" s="86">
        <v>4595.9</v>
      </c>
      <c r="AD109">
        <v>19.8</v>
      </c>
    </row>
    <row r="110" spans="1:30" ht="13.5">
      <c r="A110" s="10"/>
      <c r="B110" s="10"/>
      <c r="C110" s="10"/>
      <c r="D110" s="10"/>
      <c r="E110" s="10"/>
      <c r="F110" s="10"/>
      <c r="G110" s="10"/>
      <c r="H110" s="10"/>
      <c r="I110" s="50"/>
      <c r="J110" s="7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291"/>
      <c r="W110" t="s">
        <v>101</v>
      </c>
      <c r="X110" s="86">
        <v>2115.9</v>
      </c>
      <c r="Y110" t="s">
        <v>16</v>
      </c>
      <c r="Z110" t="s">
        <v>16</v>
      </c>
      <c r="AA110" t="s">
        <v>16</v>
      </c>
      <c r="AB110" s="86">
        <v>2115.9</v>
      </c>
      <c r="AC110" s="86">
        <v>1657.3</v>
      </c>
      <c r="AD110">
        <v>9.3</v>
      </c>
    </row>
    <row r="111" spans="1:22" ht="13.5">
      <c r="A111" s="10"/>
      <c r="B111" s="40"/>
      <c r="C111" s="40"/>
      <c r="D111" s="40"/>
      <c r="E111" s="40"/>
      <c r="F111" s="40"/>
      <c r="G111" s="40"/>
      <c r="H111" s="43"/>
      <c r="I111" s="43"/>
      <c r="J111" s="45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292"/>
    </row>
    <row r="112" spans="1:30" ht="13.5">
      <c r="A112" s="10"/>
      <c r="B112" s="40"/>
      <c r="C112" s="40"/>
      <c r="D112" s="40"/>
      <c r="E112" s="40"/>
      <c r="F112" s="40"/>
      <c r="G112" s="76"/>
      <c r="H112" s="45"/>
      <c r="I112" s="45"/>
      <c r="J112" s="45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291"/>
      <c r="X112" s="86">
        <v>9120</v>
      </c>
      <c r="Y112">
        <v>551.5</v>
      </c>
      <c r="Z112">
        <v>240.3</v>
      </c>
      <c r="AA112">
        <v>94.3</v>
      </c>
      <c r="AB112" s="86">
        <v>10006.1</v>
      </c>
      <c r="AD112">
        <v>659.1</v>
      </c>
    </row>
    <row r="113" spans="1:22" ht="12.75">
      <c r="A113" s="10"/>
      <c r="B113" s="40"/>
      <c r="C113" s="40"/>
      <c r="D113" s="40"/>
      <c r="E113" s="40"/>
      <c r="F113" s="40"/>
      <c r="G113" s="4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292"/>
    </row>
    <row r="114" spans="1:30" ht="13.5">
      <c r="A114" s="10"/>
      <c r="B114" s="40"/>
      <c r="C114" s="40"/>
      <c r="D114" s="40"/>
      <c r="E114" s="40"/>
      <c r="F114" s="40"/>
      <c r="G114" s="4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291" t="s">
        <v>396</v>
      </c>
      <c r="X114" s="86">
        <v>9120</v>
      </c>
      <c r="Y114">
        <v>551.5</v>
      </c>
      <c r="Z114">
        <v>240.3</v>
      </c>
      <c r="AA114">
        <v>94.3</v>
      </c>
      <c r="AB114" s="86">
        <v>10006.1</v>
      </c>
      <c r="AD114">
        <v>659.1</v>
      </c>
    </row>
    <row r="115" spans="1:22" ht="12.75">
      <c r="A115" s="10"/>
      <c r="B115" s="40"/>
      <c r="C115" s="40"/>
      <c r="D115" s="40"/>
      <c r="E115" s="40"/>
      <c r="F115" s="40"/>
      <c r="G115" s="76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292"/>
    </row>
    <row r="116" spans="1:2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292"/>
    </row>
    <row r="117" spans="1:2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292"/>
    </row>
    <row r="118" spans="1:23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293" t="s">
        <v>438</v>
      </c>
      <c r="W118" t="s">
        <v>442</v>
      </c>
    </row>
    <row r="119" spans="1:22" ht="12.75">
      <c r="A119" s="10"/>
      <c r="B119" s="10"/>
      <c r="C119" s="10"/>
      <c r="D119" s="10"/>
      <c r="E119" s="10"/>
      <c r="F119" s="10"/>
      <c r="G119" s="10"/>
      <c r="H119" s="10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V119" s="294"/>
    </row>
    <row r="120" spans="9:26" ht="12.75"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Z120" t="s">
        <v>201</v>
      </c>
    </row>
    <row r="121" spans="9:26" ht="12.75"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Z121" t="s">
        <v>212</v>
      </c>
    </row>
    <row r="122" spans="9:27" ht="13.5"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293"/>
      <c r="X122" t="s">
        <v>225</v>
      </c>
      <c r="Y122" t="s">
        <v>204</v>
      </c>
      <c r="Z122" t="s">
        <v>205</v>
      </c>
      <c r="AA122" t="s">
        <v>206</v>
      </c>
    </row>
    <row r="123" spans="9:27" ht="13.5"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293" t="s">
        <v>174</v>
      </c>
      <c r="W123" t="s">
        <v>368</v>
      </c>
      <c r="X123" t="s">
        <v>226</v>
      </c>
      <c r="Y123" t="s">
        <v>208</v>
      </c>
      <c r="Z123" t="s">
        <v>209</v>
      </c>
      <c r="AA123" t="s">
        <v>210</v>
      </c>
    </row>
    <row r="124" spans="9:27" ht="13.5"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293" t="s">
        <v>397</v>
      </c>
      <c r="W124" t="s">
        <v>429</v>
      </c>
      <c r="X124" t="s">
        <v>369</v>
      </c>
      <c r="Y124" t="s">
        <v>432</v>
      </c>
      <c r="Z124" t="s">
        <v>432</v>
      </c>
      <c r="AA124" t="s">
        <v>432</v>
      </c>
    </row>
    <row r="125" spans="9:22" ht="12.75"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294"/>
    </row>
    <row r="126" spans="9:27" ht="13.5"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293" t="s">
        <v>127</v>
      </c>
      <c r="W126" t="s">
        <v>155</v>
      </c>
      <c r="X126" s="86">
        <v>3538.4</v>
      </c>
      <c r="Y126" s="86">
        <v>3538.4</v>
      </c>
      <c r="Z126" s="86">
        <v>3498.5</v>
      </c>
      <c r="AA126" s="86">
        <v>3021.6</v>
      </c>
    </row>
    <row r="127" spans="9:30" ht="13.5"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293"/>
      <c r="W127" t="s">
        <v>105</v>
      </c>
      <c r="X127">
        <v>39.9</v>
      </c>
      <c r="Y127">
        <v>39.9</v>
      </c>
      <c r="Z127">
        <v>39.9</v>
      </c>
      <c r="AA127">
        <v>19.3</v>
      </c>
      <c r="AD127" t="s">
        <v>441</v>
      </c>
    </row>
    <row r="128" spans="7:27" ht="13.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U128" s="293"/>
      <c r="W128" t="s">
        <v>418</v>
      </c>
      <c r="X128">
        <v>64.4</v>
      </c>
      <c r="Y128">
        <v>64.4</v>
      </c>
      <c r="Z128">
        <v>64.4</v>
      </c>
      <c r="AA128">
        <v>17.4</v>
      </c>
    </row>
    <row r="129" spans="7:27" ht="13.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U129" s="293"/>
      <c r="W129" t="s">
        <v>106</v>
      </c>
      <c r="X129">
        <v>708.9</v>
      </c>
      <c r="Y129">
        <v>708.9</v>
      </c>
      <c r="Z129">
        <v>708.9</v>
      </c>
      <c r="AA129">
        <v>123.2</v>
      </c>
    </row>
    <row r="130" spans="7:27" ht="13.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U130" s="293"/>
      <c r="W130" t="s">
        <v>228</v>
      </c>
      <c r="X130">
        <v>104.7</v>
      </c>
      <c r="Y130">
        <v>104.7</v>
      </c>
      <c r="Z130">
        <v>104.7</v>
      </c>
      <c r="AA130">
        <v>38.5</v>
      </c>
    </row>
    <row r="131" spans="7:27" ht="13.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U131" s="293"/>
      <c r="W131" t="s">
        <v>108</v>
      </c>
      <c r="X131" s="86">
        <v>2446.7</v>
      </c>
      <c r="Y131" s="86">
        <v>2446.7</v>
      </c>
      <c r="Z131" s="86">
        <v>2446.7</v>
      </c>
      <c r="AA131">
        <v>159.7</v>
      </c>
    </row>
    <row r="132" spans="7:21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U132" s="294"/>
    </row>
    <row r="133" spans="7:27" ht="13.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U133" s="293"/>
      <c r="X133" s="86">
        <v>6903</v>
      </c>
      <c r="Y133" s="86">
        <v>6903</v>
      </c>
      <c r="AA133" s="86">
        <v>3379.8</v>
      </c>
    </row>
    <row r="134" spans="7:21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U134" s="294"/>
    </row>
    <row r="135" spans="7:27" ht="13.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U135" s="293" t="s">
        <v>396</v>
      </c>
      <c r="X135" s="86">
        <v>6903</v>
      </c>
      <c r="Y135" s="86">
        <v>6903</v>
      </c>
      <c r="AA135" s="86">
        <v>3379.8</v>
      </c>
    </row>
    <row r="136" spans="7:21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U136" s="294"/>
    </row>
    <row r="137" spans="7:21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U137" s="294"/>
    </row>
    <row r="138" spans="7:21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U138" s="294"/>
    </row>
    <row r="139" spans="7:19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7:19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7:19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7:20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7:20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7:20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7" ht="12.75">
      <c r="A154" s="10"/>
      <c r="B154" s="10"/>
      <c r="C154" s="10"/>
      <c r="D154" s="10"/>
      <c r="E154" s="10"/>
      <c r="F154" s="10"/>
      <c r="G154" s="10"/>
    </row>
    <row r="155" spans="1:7" ht="12.75">
      <c r="A155" s="10"/>
      <c r="B155" s="10"/>
      <c r="C155" s="10"/>
      <c r="D155" s="10"/>
      <c r="E155" s="10"/>
      <c r="F155" s="10"/>
      <c r="G155" s="10"/>
    </row>
    <row r="156" spans="1:7" ht="12.75">
      <c r="A156" s="10"/>
      <c r="B156" s="10"/>
      <c r="C156" s="10"/>
      <c r="D156" s="10"/>
      <c r="E156" s="10"/>
      <c r="F156" s="10"/>
      <c r="G156" s="10"/>
    </row>
    <row r="157" spans="1:7" ht="12.75">
      <c r="A157" s="10"/>
      <c r="B157" s="10"/>
      <c r="C157" s="10"/>
      <c r="D157" s="10"/>
      <c r="E157" s="10"/>
      <c r="F157" s="10"/>
      <c r="G157" s="10"/>
    </row>
    <row r="158" spans="1:7" ht="12.75">
      <c r="A158" s="10"/>
      <c r="B158" s="10"/>
      <c r="C158" s="10"/>
      <c r="D158" s="10"/>
      <c r="E158" s="10"/>
      <c r="F158" s="10"/>
      <c r="G158" s="10"/>
    </row>
    <row r="159" spans="1:7" ht="12.75">
      <c r="A159" s="10"/>
      <c r="B159" s="10"/>
      <c r="C159" s="10"/>
      <c r="D159" s="10"/>
      <c r="E159" s="10"/>
      <c r="F159" s="10"/>
      <c r="G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ht="12.75">
      <c r="F164" s="10"/>
    </row>
  </sheetData>
  <sheetProtection/>
  <conditionalFormatting sqref="K103:K110 G6:G9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25.28125" style="0" customWidth="1"/>
    <col min="2" max="2" width="7.8515625" style="0" customWidth="1"/>
    <col min="3" max="3" width="6.57421875" style="0" customWidth="1"/>
    <col min="4" max="4" width="9.7109375" style="0" customWidth="1"/>
    <col min="5" max="5" width="6.28125" style="0" customWidth="1"/>
    <col min="6" max="6" width="8.8515625" style="0" customWidth="1"/>
    <col min="7" max="7" width="7.28125" style="0" customWidth="1"/>
    <col min="8" max="8" width="7.140625" style="0" customWidth="1"/>
    <col min="9" max="9" width="8.28125" style="0" customWidth="1"/>
    <col min="10" max="10" width="7.8515625" style="0" customWidth="1"/>
    <col min="13" max="13" width="16.57421875" style="0" customWidth="1"/>
  </cols>
  <sheetData>
    <row r="1" spans="1:11" ht="12.75">
      <c r="A1" s="9" t="s">
        <v>323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9"/>
      <c r="B2" s="12"/>
      <c r="C2" s="12"/>
      <c r="D2" s="12"/>
      <c r="E2" s="12"/>
      <c r="F2" s="12"/>
      <c r="G2" s="10"/>
      <c r="H2" s="12"/>
      <c r="I2" s="12" t="s">
        <v>201</v>
      </c>
      <c r="J2" s="12"/>
      <c r="K2" s="12"/>
    </row>
    <row r="3" spans="1:11" ht="12.75">
      <c r="A3" s="9"/>
      <c r="B3" s="275" t="s">
        <v>202</v>
      </c>
      <c r="C3" s="275"/>
      <c r="D3" s="275"/>
      <c r="E3" s="275"/>
      <c r="F3" s="275"/>
      <c r="G3" s="275" t="s">
        <v>202</v>
      </c>
      <c r="H3" s="12"/>
      <c r="I3" s="12" t="s">
        <v>212</v>
      </c>
      <c r="J3" s="12"/>
      <c r="K3" s="12"/>
    </row>
    <row r="4" spans="1:11" ht="12.75">
      <c r="A4" s="10"/>
      <c r="B4" s="275" t="s">
        <v>213</v>
      </c>
      <c r="C4" s="10"/>
      <c r="D4" s="275" t="s">
        <v>214</v>
      </c>
      <c r="E4" s="275"/>
      <c r="F4" s="275" t="s">
        <v>424</v>
      </c>
      <c r="G4" s="275" t="s">
        <v>203</v>
      </c>
      <c r="H4" s="12" t="s">
        <v>204</v>
      </c>
      <c r="I4" s="12" t="s">
        <v>205</v>
      </c>
      <c r="J4" s="12" t="s">
        <v>206</v>
      </c>
      <c r="K4" s="12"/>
    </row>
    <row r="5" spans="1:11" ht="12.75" customHeight="1">
      <c r="A5" s="75" t="s">
        <v>180</v>
      </c>
      <c r="B5" s="275" t="s">
        <v>207</v>
      </c>
      <c r="C5" s="275" t="s">
        <v>222</v>
      </c>
      <c r="D5" s="275" t="s">
        <v>217</v>
      </c>
      <c r="E5" s="275" t="s">
        <v>427</v>
      </c>
      <c r="F5" s="275" t="s">
        <v>428</v>
      </c>
      <c r="G5" s="275" t="s">
        <v>207</v>
      </c>
      <c r="H5" s="12" t="s">
        <v>208</v>
      </c>
      <c r="I5" s="12" t="s">
        <v>209</v>
      </c>
      <c r="J5" s="12" t="s">
        <v>210</v>
      </c>
      <c r="K5" s="12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3.5">
      <c r="A7" s="41" t="s">
        <v>123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0" ht="12.75">
      <c r="A8" s="10" t="s">
        <v>21</v>
      </c>
      <c r="B8" s="305" t="s">
        <v>16</v>
      </c>
      <c r="C8" s="305" t="s">
        <v>16</v>
      </c>
      <c r="D8" s="305" t="s">
        <v>16</v>
      </c>
      <c r="E8" s="305" t="s">
        <v>16</v>
      </c>
      <c r="F8" s="305">
        <v>50.3</v>
      </c>
      <c r="G8" s="305" t="s">
        <v>16</v>
      </c>
      <c r="H8" s="305">
        <v>50.3</v>
      </c>
      <c r="I8" s="305">
        <v>50.3</v>
      </c>
      <c r="J8" s="305">
        <v>7.5</v>
      </c>
    </row>
    <row r="9" spans="1:10" ht="12.75">
      <c r="A9" s="10" t="s">
        <v>22</v>
      </c>
      <c r="B9" s="305" t="s">
        <v>16</v>
      </c>
      <c r="C9" s="305" t="s">
        <v>16</v>
      </c>
      <c r="D9" s="305" t="s">
        <v>16</v>
      </c>
      <c r="E9" s="305" t="s">
        <v>16</v>
      </c>
      <c r="F9" s="305" t="s">
        <v>16</v>
      </c>
      <c r="G9" s="305">
        <v>42.2</v>
      </c>
      <c r="H9" s="305">
        <v>42.2</v>
      </c>
      <c r="I9" s="305">
        <v>42.2</v>
      </c>
      <c r="J9" s="305">
        <v>21</v>
      </c>
    </row>
    <row r="10" spans="1:10" ht="12.75">
      <c r="A10" s="10" t="s">
        <v>31</v>
      </c>
      <c r="B10" s="305" t="s">
        <v>16</v>
      </c>
      <c r="C10" s="305" t="s">
        <v>16</v>
      </c>
      <c r="D10" s="305" t="s">
        <v>16</v>
      </c>
      <c r="E10" s="305" t="s">
        <v>16</v>
      </c>
      <c r="F10" s="305" t="s">
        <v>16</v>
      </c>
      <c r="G10" s="305">
        <v>24.9</v>
      </c>
      <c r="H10" s="305">
        <v>24.9</v>
      </c>
      <c r="I10" s="305">
        <v>24.9</v>
      </c>
      <c r="J10" s="305">
        <v>3.7</v>
      </c>
    </row>
    <row r="11" spans="1:10" ht="12.75">
      <c r="A11" s="10" t="s">
        <v>37</v>
      </c>
      <c r="B11" s="305" t="s">
        <v>16</v>
      </c>
      <c r="C11" s="305" t="s">
        <v>16</v>
      </c>
      <c r="D11" s="305" t="s">
        <v>16</v>
      </c>
      <c r="E11" s="305" t="s">
        <v>16</v>
      </c>
      <c r="F11" s="305" t="s">
        <v>16</v>
      </c>
      <c r="G11" s="305">
        <v>30.9</v>
      </c>
      <c r="H11" s="305">
        <v>30.9</v>
      </c>
      <c r="I11" s="305">
        <v>30.9</v>
      </c>
      <c r="J11" s="305">
        <v>12.4</v>
      </c>
    </row>
    <row r="12" spans="1:10" ht="12.75">
      <c r="A12" s="10" t="s">
        <v>40</v>
      </c>
      <c r="B12" s="305" t="s">
        <v>16</v>
      </c>
      <c r="C12" s="305" t="s">
        <v>16</v>
      </c>
      <c r="D12" s="305" t="s">
        <v>16</v>
      </c>
      <c r="E12" s="305" t="s">
        <v>16</v>
      </c>
      <c r="F12" s="305" t="s">
        <v>16</v>
      </c>
      <c r="G12" s="305">
        <v>11.1</v>
      </c>
      <c r="H12" s="305">
        <v>11.1</v>
      </c>
      <c r="I12" s="305">
        <v>11.1</v>
      </c>
      <c r="J12" s="305">
        <v>1.3</v>
      </c>
    </row>
    <row r="13" spans="1:10" ht="12.75">
      <c r="A13" s="10" t="s">
        <v>52</v>
      </c>
      <c r="B13" s="305" t="s">
        <v>16</v>
      </c>
      <c r="C13" s="305" t="s">
        <v>16</v>
      </c>
      <c r="D13" s="305" t="s">
        <v>16</v>
      </c>
      <c r="E13" s="305" t="s">
        <v>16</v>
      </c>
      <c r="F13" s="305" t="s">
        <v>16</v>
      </c>
      <c r="G13" s="305">
        <v>31.1</v>
      </c>
      <c r="H13" s="305">
        <v>31.1</v>
      </c>
      <c r="I13" s="305">
        <v>31.1</v>
      </c>
      <c r="J13" s="305">
        <v>3.9</v>
      </c>
    </row>
    <row r="14" spans="1:10" ht="12.75">
      <c r="A14" s="10"/>
      <c r="B14" s="305"/>
      <c r="C14" s="305"/>
      <c r="D14" s="305"/>
      <c r="E14" s="305"/>
      <c r="F14" s="305"/>
      <c r="G14" s="305"/>
      <c r="H14" s="305"/>
      <c r="I14" s="305"/>
      <c r="J14" s="305"/>
    </row>
    <row r="15" spans="1:10" ht="13.5">
      <c r="A15" s="24" t="s">
        <v>182</v>
      </c>
      <c r="B15" s="310" t="s">
        <v>16</v>
      </c>
      <c r="C15" s="310" t="s">
        <v>16</v>
      </c>
      <c r="D15" s="310" t="s">
        <v>16</v>
      </c>
      <c r="E15" s="310" t="s">
        <v>16</v>
      </c>
      <c r="F15" s="310">
        <v>50.3</v>
      </c>
      <c r="G15" s="310">
        <v>140.1</v>
      </c>
      <c r="H15" s="310">
        <v>190.3</v>
      </c>
      <c r="I15" s="310">
        <v>148</v>
      </c>
      <c r="J15" s="310">
        <v>49.8</v>
      </c>
    </row>
    <row r="16" spans="1:11" ht="12.75">
      <c r="A16" s="10"/>
      <c r="B16" s="305"/>
      <c r="C16" s="305"/>
      <c r="D16" s="305"/>
      <c r="E16" s="305"/>
      <c r="F16" s="305"/>
      <c r="G16" s="305"/>
      <c r="H16" s="305"/>
      <c r="I16" s="305"/>
      <c r="J16" s="305"/>
      <c r="K16" s="10"/>
    </row>
    <row r="17" spans="1:11" ht="13.5">
      <c r="A17" s="41" t="s">
        <v>176</v>
      </c>
      <c r="B17" s="305"/>
      <c r="C17" s="305"/>
      <c r="D17" s="305"/>
      <c r="E17" s="305"/>
      <c r="F17" s="305"/>
      <c r="G17" s="305"/>
      <c r="H17" s="305"/>
      <c r="I17" s="305"/>
      <c r="J17" s="305"/>
      <c r="K17" s="10"/>
    </row>
    <row r="18" spans="1:11" ht="12.75">
      <c r="A18" s="10" t="s">
        <v>65</v>
      </c>
      <c r="B18" s="305">
        <v>443</v>
      </c>
      <c r="C18" s="305" t="s">
        <v>16</v>
      </c>
      <c r="D18" s="305" t="s">
        <v>16</v>
      </c>
      <c r="E18" s="305" t="s">
        <v>16</v>
      </c>
      <c r="F18" s="305" t="s">
        <v>16</v>
      </c>
      <c r="G18" s="305" t="s">
        <v>16</v>
      </c>
      <c r="H18" s="305">
        <v>443</v>
      </c>
      <c r="I18" s="305">
        <v>443</v>
      </c>
      <c r="J18" s="305">
        <v>406.6</v>
      </c>
      <c r="K18" s="10"/>
    </row>
    <row r="19" spans="1:11" ht="12.75">
      <c r="A19" s="10" t="s">
        <v>66</v>
      </c>
      <c r="B19" s="305">
        <v>11.1</v>
      </c>
      <c r="C19" s="305" t="s">
        <v>16</v>
      </c>
      <c r="D19" s="305" t="s">
        <v>16</v>
      </c>
      <c r="E19" s="305" t="s">
        <v>16</v>
      </c>
      <c r="F19" s="305" t="s">
        <v>16</v>
      </c>
      <c r="G19" s="305" t="s">
        <v>16</v>
      </c>
      <c r="H19" s="305">
        <v>11.1</v>
      </c>
      <c r="I19" s="305">
        <v>11.1</v>
      </c>
      <c r="J19" s="305">
        <v>7.6</v>
      </c>
      <c r="K19" s="10"/>
    </row>
    <row r="20" spans="1:10" ht="12.75">
      <c r="A20" s="10" t="s">
        <v>67</v>
      </c>
      <c r="B20" s="305">
        <v>71.4</v>
      </c>
      <c r="C20" s="305" t="s">
        <v>16</v>
      </c>
      <c r="D20" s="305" t="s">
        <v>16</v>
      </c>
      <c r="E20" s="305" t="s">
        <v>16</v>
      </c>
      <c r="F20" s="305" t="s">
        <v>16</v>
      </c>
      <c r="G20" s="305" t="s">
        <v>16</v>
      </c>
      <c r="H20" s="305">
        <v>71.4</v>
      </c>
      <c r="I20" s="305">
        <v>71.4</v>
      </c>
      <c r="J20" s="305">
        <v>97.7</v>
      </c>
    </row>
    <row r="21" spans="1:10" ht="12.75">
      <c r="A21" s="10" t="s">
        <v>77</v>
      </c>
      <c r="B21" s="305">
        <v>34.8</v>
      </c>
      <c r="C21" s="305" t="s">
        <v>16</v>
      </c>
      <c r="D21" s="305" t="s">
        <v>16</v>
      </c>
      <c r="E21" s="305" t="s">
        <v>16</v>
      </c>
      <c r="F21" s="305" t="s">
        <v>16</v>
      </c>
      <c r="G21" s="305" t="s">
        <v>16</v>
      </c>
      <c r="H21" s="305">
        <v>34.8</v>
      </c>
      <c r="I21" s="305">
        <v>34.8</v>
      </c>
      <c r="J21" s="305">
        <v>5.2</v>
      </c>
    </row>
    <row r="22" spans="1:10" ht="12.75">
      <c r="A22" s="10" t="s">
        <v>78</v>
      </c>
      <c r="B22" s="305" t="s">
        <v>16</v>
      </c>
      <c r="C22" s="305" t="s">
        <v>16</v>
      </c>
      <c r="D22" s="305">
        <v>115.1</v>
      </c>
      <c r="E22" s="305">
        <v>37.4</v>
      </c>
      <c r="F22" s="305" t="s">
        <v>16</v>
      </c>
      <c r="G22" s="305" t="s">
        <v>16</v>
      </c>
      <c r="H22" s="305">
        <v>152.5</v>
      </c>
      <c r="I22" s="305">
        <v>152.5</v>
      </c>
      <c r="J22" s="305">
        <v>173.6</v>
      </c>
    </row>
    <row r="23" spans="1:10" ht="12.75">
      <c r="A23" s="10" t="s">
        <v>86</v>
      </c>
      <c r="B23" s="305">
        <v>34.8</v>
      </c>
      <c r="C23" s="305" t="s">
        <v>16</v>
      </c>
      <c r="D23" s="305" t="s">
        <v>16</v>
      </c>
      <c r="E23" s="305" t="s">
        <v>16</v>
      </c>
      <c r="F23" s="305" t="s">
        <v>16</v>
      </c>
      <c r="G23" s="305" t="s">
        <v>16</v>
      </c>
      <c r="H23" s="305">
        <v>34.8</v>
      </c>
      <c r="I23" s="305">
        <v>34.8</v>
      </c>
      <c r="J23" s="305">
        <v>0.2</v>
      </c>
    </row>
    <row r="24" spans="1:11" ht="12.75">
      <c r="A24" s="10" t="s">
        <v>387</v>
      </c>
      <c r="B24" s="305">
        <v>11.1</v>
      </c>
      <c r="C24" s="305" t="s">
        <v>16</v>
      </c>
      <c r="D24" s="305" t="s">
        <v>16</v>
      </c>
      <c r="E24" s="305" t="s">
        <v>16</v>
      </c>
      <c r="F24" s="305" t="s">
        <v>16</v>
      </c>
      <c r="G24" s="305" t="s">
        <v>16</v>
      </c>
      <c r="H24" s="305">
        <v>11.1</v>
      </c>
      <c r="I24" s="305">
        <v>11.1</v>
      </c>
      <c r="J24" s="305" t="s">
        <v>447</v>
      </c>
      <c r="K24" s="52"/>
    </row>
    <row r="25" spans="1:11" ht="12.75">
      <c r="A25" s="10"/>
      <c r="B25" s="305"/>
      <c r="C25" s="305"/>
      <c r="D25" s="305"/>
      <c r="E25" s="305"/>
      <c r="F25" s="305"/>
      <c r="G25" s="305"/>
      <c r="H25" s="305"/>
      <c r="I25" s="305"/>
      <c r="J25" s="305"/>
      <c r="K25" s="52"/>
    </row>
    <row r="26" spans="1:11" ht="13.5">
      <c r="A26" s="24" t="s">
        <v>183</v>
      </c>
      <c r="B26" s="310">
        <v>606.1</v>
      </c>
      <c r="C26" s="310" t="s">
        <v>16</v>
      </c>
      <c r="D26" s="310">
        <v>115.1</v>
      </c>
      <c r="E26" s="310">
        <v>37.4</v>
      </c>
      <c r="F26" s="310" t="s">
        <v>16</v>
      </c>
      <c r="G26" s="310" t="s">
        <v>16</v>
      </c>
      <c r="H26" s="310">
        <v>758.5</v>
      </c>
      <c r="I26" s="310">
        <v>591</v>
      </c>
      <c r="J26" s="310">
        <v>691.1</v>
      </c>
      <c r="K26" s="52"/>
    </row>
    <row r="27" spans="1:11" ht="12.75">
      <c r="A27" s="10"/>
      <c r="B27" s="305"/>
      <c r="C27" s="305"/>
      <c r="D27" s="305"/>
      <c r="E27" s="305"/>
      <c r="F27" s="305"/>
      <c r="G27" s="305"/>
      <c r="H27" s="305"/>
      <c r="I27" s="305"/>
      <c r="J27" s="305"/>
      <c r="K27" s="52"/>
    </row>
    <row r="28" spans="1:10" ht="13.5">
      <c r="A28" s="41" t="s">
        <v>125</v>
      </c>
      <c r="B28" s="305"/>
      <c r="C28" s="305"/>
      <c r="D28" s="305"/>
      <c r="E28" s="305"/>
      <c r="F28" s="305"/>
      <c r="G28" s="305"/>
      <c r="H28" s="305"/>
      <c r="I28" s="305"/>
      <c r="J28" s="305"/>
    </row>
    <row r="29" spans="1:10" ht="12.75">
      <c r="A29" s="10" t="s">
        <v>99</v>
      </c>
      <c r="B29" s="305" t="s">
        <v>16</v>
      </c>
      <c r="C29" s="305">
        <v>121.6</v>
      </c>
      <c r="D29" s="305" t="s">
        <v>16</v>
      </c>
      <c r="E29" s="305" t="s">
        <v>16</v>
      </c>
      <c r="F29" s="305" t="s">
        <v>16</v>
      </c>
      <c r="G29" s="305" t="s">
        <v>16</v>
      </c>
      <c r="H29" s="305">
        <v>121.6</v>
      </c>
      <c r="I29" s="305">
        <v>121.6</v>
      </c>
      <c r="J29" s="305">
        <v>0.5</v>
      </c>
    </row>
    <row r="30" spans="1:11" ht="12.75">
      <c r="A30" s="10" t="s">
        <v>101</v>
      </c>
      <c r="B30" s="305" t="s">
        <v>16</v>
      </c>
      <c r="C30" s="305">
        <v>34</v>
      </c>
      <c r="D30" s="305" t="s">
        <v>16</v>
      </c>
      <c r="E30" s="305" t="s">
        <v>16</v>
      </c>
      <c r="F30" s="305" t="s">
        <v>16</v>
      </c>
      <c r="G30" s="305" t="s">
        <v>16</v>
      </c>
      <c r="H30" s="305">
        <v>34</v>
      </c>
      <c r="I30" s="305">
        <v>34</v>
      </c>
      <c r="J30" s="305">
        <v>0.2</v>
      </c>
      <c r="K30" s="52"/>
    </row>
    <row r="31" spans="1:11" ht="12.75">
      <c r="A31" s="10"/>
      <c r="B31" s="305"/>
      <c r="C31" s="305"/>
      <c r="D31" s="305"/>
      <c r="E31" s="305"/>
      <c r="F31" s="305"/>
      <c r="G31" s="305"/>
      <c r="H31" s="305"/>
      <c r="I31" s="305"/>
      <c r="J31" s="305"/>
      <c r="K31" s="52"/>
    </row>
    <row r="32" spans="1:11" ht="13.5">
      <c r="A32" s="24" t="s">
        <v>185</v>
      </c>
      <c r="B32" s="310" t="s">
        <v>16</v>
      </c>
      <c r="C32" s="310">
        <v>155.7</v>
      </c>
      <c r="D32" s="310" t="s">
        <v>16</v>
      </c>
      <c r="E32" s="310" t="s">
        <v>16</v>
      </c>
      <c r="F32" s="310" t="s">
        <v>16</v>
      </c>
      <c r="G32" s="310" t="s">
        <v>16</v>
      </c>
      <c r="H32" s="310">
        <v>155.7</v>
      </c>
      <c r="I32" s="310">
        <v>155.7</v>
      </c>
      <c r="J32" s="310">
        <v>0.6</v>
      </c>
      <c r="K32" s="10"/>
    </row>
    <row r="33" spans="1:11" ht="12.75">
      <c r="A33" s="10"/>
      <c r="B33" s="36"/>
      <c r="C33" s="36"/>
      <c r="D33" s="36"/>
      <c r="E33" s="36"/>
      <c r="F33" s="36"/>
      <c r="G33" s="36"/>
      <c r="H33" s="36"/>
      <c r="I33" s="36"/>
      <c r="J33" s="36"/>
      <c r="K33" s="10"/>
    </row>
    <row r="34" spans="1:11" ht="12.75">
      <c r="A34" s="10"/>
      <c r="B34" s="10"/>
      <c r="C34" s="10"/>
      <c r="D34" s="10"/>
      <c r="E34" s="10"/>
      <c r="F34" s="10"/>
      <c r="G34" s="79"/>
      <c r="H34" s="79"/>
      <c r="I34" s="79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K35" s="10"/>
    </row>
    <row r="36" spans="1:9" ht="12.75">
      <c r="A36" s="10"/>
      <c r="B36" s="10"/>
      <c r="C36" s="10"/>
      <c r="D36" s="10"/>
      <c r="E36" s="10"/>
      <c r="F36" s="10"/>
      <c r="G36" s="10"/>
      <c r="H36" s="10"/>
      <c r="I36" s="10"/>
    </row>
  </sheetData>
  <sheetProtection/>
  <conditionalFormatting sqref="K32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133"/>
  <sheetViews>
    <sheetView zoomScale="70" zoomScaleNormal="70" zoomScalePageLayoutView="0" workbookViewId="0" topLeftCell="A1">
      <selection activeCell="G59" sqref="G59"/>
    </sheetView>
  </sheetViews>
  <sheetFormatPr defaultColWidth="9.140625" defaultRowHeight="12.75"/>
  <cols>
    <col min="1" max="1" width="48.8515625" style="0" customWidth="1"/>
    <col min="2" max="2" width="11.28125" style="0" customWidth="1"/>
    <col min="3" max="3" width="12.7109375" style="0" customWidth="1"/>
    <col min="4" max="4" width="14.00390625" style="0" customWidth="1"/>
    <col min="5" max="5" width="12.7109375" style="0" customWidth="1"/>
    <col min="6" max="6" width="13.140625" style="0" customWidth="1"/>
    <col min="7" max="7" width="13.28125" style="0" customWidth="1"/>
    <col min="8" max="8" width="11.28125" style="0" customWidth="1"/>
    <col min="9" max="9" width="11.421875" style="0" customWidth="1"/>
    <col min="10" max="10" width="11.28125" style="0" customWidth="1"/>
    <col min="11" max="11" width="12.421875" style="0" customWidth="1"/>
    <col min="12" max="12" width="12.57421875" style="0" customWidth="1"/>
    <col min="13" max="14" width="12.140625" style="0" customWidth="1"/>
    <col min="15" max="15" width="12.57421875" style="0" customWidth="1"/>
    <col min="16" max="16" width="11.28125" style="0" customWidth="1"/>
    <col min="17" max="17" width="9.421875" style="0" customWidth="1"/>
    <col min="18" max="18" width="13.421875" style="0" customWidth="1"/>
    <col min="19" max="19" width="9.421875" style="0" customWidth="1"/>
    <col min="20" max="20" width="12.421875" style="0" customWidth="1"/>
    <col min="21" max="21" width="9.421875" style="0" customWidth="1"/>
    <col min="22" max="22" width="9.421875" style="0" bestFit="1" customWidth="1"/>
  </cols>
  <sheetData>
    <row r="1" spans="1:10" ht="12.75">
      <c r="A1" s="9" t="s">
        <v>324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9" ht="12.75">
      <c r="A3" s="9"/>
      <c r="B3" s="275"/>
      <c r="C3" s="275"/>
      <c r="D3" s="275"/>
      <c r="E3" s="275" t="s">
        <v>201</v>
      </c>
      <c r="F3" s="275"/>
      <c r="H3" s="275"/>
      <c r="I3" s="10"/>
    </row>
    <row r="4" spans="1:7" ht="12.75">
      <c r="A4" s="9"/>
      <c r="B4" s="275" t="s">
        <v>202</v>
      </c>
      <c r="C4" s="275"/>
      <c r="D4" s="275"/>
      <c r="E4" s="275" t="s">
        <v>212</v>
      </c>
      <c r="F4" s="275"/>
      <c r="G4" s="10"/>
    </row>
    <row r="5" spans="1:7" ht="12.75">
      <c r="A5" s="10"/>
      <c r="B5" s="275" t="s">
        <v>203</v>
      </c>
      <c r="C5" s="275" t="s">
        <v>424</v>
      </c>
      <c r="D5" s="275" t="s">
        <v>204</v>
      </c>
      <c r="E5" s="275" t="s">
        <v>205</v>
      </c>
      <c r="F5" s="275" t="s">
        <v>206</v>
      </c>
      <c r="G5" s="10"/>
    </row>
    <row r="6" spans="1:7" ht="12.75">
      <c r="A6" s="75" t="s">
        <v>180</v>
      </c>
      <c r="B6" s="275" t="s">
        <v>207</v>
      </c>
      <c r="C6" s="275" t="s">
        <v>428</v>
      </c>
      <c r="D6" s="275" t="s">
        <v>208</v>
      </c>
      <c r="E6" s="275" t="s">
        <v>209</v>
      </c>
      <c r="F6" s="275" t="s">
        <v>210</v>
      </c>
      <c r="G6" s="10"/>
    </row>
    <row r="7" spans="1:7" ht="12.75">
      <c r="A7" s="10"/>
      <c r="B7" s="36"/>
      <c r="C7" s="10"/>
      <c r="D7" s="10"/>
      <c r="E7" s="10"/>
      <c r="F7" s="10"/>
      <c r="G7" s="10"/>
    </row>
    <row r="8" spans="1:7" ht="13.5">
      <c r="A8" s="41" t="s">
        <v>123</v>
      </c>
      <c r="B8" s="36"/>
      <c r="C8" s="10"/>
      <c r="D8" s="10"/>
      <c r="E8" s="10"/>
      <c r="F8" s="10"/>
      <c r="G8" s="10"/>
    </row>
    <row r="9" spans="1:14" ht="12.75">
      <c r="A9" s="10" t="s">
        <v>152</v>
      </c>
      <c r="B9" s="305">
        <v>408.3</v>
      </c>
      <c r="C9" s="305" t="s">
        <v>16</v>
      </c>
      <c r="D9" s="305">
        <v>408.3</v>
      </c>
      <c r="E9" s="305">
        <v>352.8</v>
      </c>
      <c r="F9" s="305">
        <v>69.3</v>
      </c>
      <c r="G9" s="312"/>
      <c r="H9" s="312"/>
      <c r="I9" s="312"/>
      <c r="J9" s="312"/>
      <c r="K9" s="312"/>
      <c r="L9" s="312"/>
      <c r="M9" s="312"/>
      <c r="N9" s="312"/>
    </row>
    <row r="10" spans="1:14" ht="12.75">
      <c r="A10" s="10" t="s">
        <v>17</v>
      </c>
      <c r="B10" s="305">
        <v>465.2</v>
      </c>
      <c r="C10" s="305" t="s">
        <v>16</v>
      </c>
      <c r="D10" s="305">
        <v>465.2</v>
      </c>
      <c r="E10" s="305">
        <v>325</v>
      </c>
      <c r="F10" s="305">
        <v>265.8</v>
      </c>
      <c r="G10" s="312"/>
      <c r="H10" s="312"/>
      <c r="I10" s="312"/>
      <c r="J10" s="312"/>
      <c r="K10" s="312"/>
      <c r="L10" s="312"/>
      <c r="M10" s="312"/>
      <c r="N10" s="312"/>
    </row>
    <row r="11" spans="1:14" ht="12.75">
      <c r="A11" s="10" t="s">
        <v>18</v>
      </c>
      <c r="B11" s="305">
        <v>131</v>
      </c>
      <c r="C11" s="305" t="s">
        <v>16</v>
      </c>
      <c r="D11" s="305">
        <v>131</v>
      </c>
      <c r="E11" s="305">
        <v>131</v>
      </c>
      <c r="F11" s="305">
        <v>36.7</v>
      </c>
      <c r="G11" s="312"/>
      <c r="H11" s="312"/>
      <c r="I11" s="312"/>
      <c r="J11" s="312"/>
      <c r="K11" s="312"/>
      <c r="L11" s="312"/>
      <c r="M11" s="312"/>
      <c r="N11" s="312"/>
    </row>
    <row r="12" spans="1:14" ht="12.75">
      <c r="A12" s="10" t="s">
        <v>20</v>
      </c>
      <c r="B12" s="305">
        <v>221.6</v>
      </c>
      <c r="C12" s="305" t="s">
        <v>16</v>
      </c>
      <c r="D12" s="305">
        <v>221.6</v>
      </c>
      <c r="E12" s="305">
        <v>206.9</v>
      </c>
      <c r="F12" s="305">
        <v>84.5</v>
      </c>
      <c r="G12" s="312"/>
      <c r="H12" s="312"/>
      <c r="I12" s="312"/>
      <c r="J12" s="312"/>
      <c r="K12" s="312"/>
      <c r="L12" s="312"/>
      <c r="M12" s="312"/>
      <c r="N12" s="312"/>
    </row>
    <row r="13" spans="1:14" ht="12.75">
      <c r="A13" s="10" t="s">
        <v>21</v>
      </c>
      <c r="B13" s="305">
        <v>560.7</v>
      </c>
      <c r="C13" s="305" t="s">
        <v>16</v>
      </c>
      <c r="D13" s="305">
        <v>560.7</v>
      </c>
      <c r="E13" s="305">
        <v>560.7</v>
      </c>
      <c r="F13" s="305">
        <v>133.3</v>
      </c>
      <c r="G13" s="312"/>
      <c r="H13" s="312"/>
      <c r="I13" s="312"/>
      <c r="J13" s="312"/>
      <c r="K13" s="312"/>
      <c r="L13" s="312"/>
      <c r="M13" s="312"/>
      <c r="N13" s="312"/>
    </row>
    <row r="14" spans="1:14" ht="12.75">
      <c r="A14" s="10" t="s">
        <v>22</v>
      </c>
      <c r="B14" s="305">
        <v>3533</v>
      </c>
      <c r="C14" s="305">
        <v>114.8</v>
      </c>
      <c r="D14" s="305">
        <v>3647.8</v>
      </c>
      <c r="E14" s="305">
        <v>3058</v>
      </c>
      <c r="F14" s="305">
        <v>1659.3</v>
      </c>
      <c r="G14" s="312"/>
      <c r="H14" s="312"/>
      <c r="I14" s="312"/>
      <c r="J14" s="312"/>
      <c r="K14" s="312"/>
      <c r="L14" s="312"/>
      <c r="M14" s="312"/>
      <c r="N14" s="312"/>
    </row>
    <row r="15" spans="1:14" ht="12.75">
      <c r="A15" s="10" t="s">
        <v>151</v>
      </c>
      <c r="B15" s="305">
        <v>654.2</v>
      </c>
      <c r="C15" s="305" t="s">
        <v>16</v>
      </c>
      <c r="D15" s="305">
        <v>654.2</v>
      </c>
      <c r="E15" s="305">
        <v>514</v>
      </c>
      <c r="F15" s="305">
        <v>395.7</v>
      </c>
      <c r="G15" s="312"/>
      <c r="H15" s="312"/>
      <c r="I15" s="312"/>
      <c r="J15" s="312"/>
      <c r="K15" s="312"/>
      <c r="L15" s="312"/>
      <c r="M15" s="312"/>
      <c r="N15" s="312"/>
    </row>
    <row r="16" spans="1:14" ht="12.75">
      <c r="A16" s="10" t="s">
        <v>23</v>
      </c>
      <c r="B16" s="305">
        <v>442.1</v>
      </c>
      <c r="C16" s="305" t="s">
        <v>16</v>
      </c>
      <c r="D16" s="305">
        <v>442.1</v>
      </c>
      <c r="E16" s="305">
        <v>390.1</v>
      </c>
      <c r="F16" s="305">
        <v>191.7</v>
      </c>
      <c r="G16" s="312"/>
      <c r="H16" s="312"/>
      <c r="I16" s="312"/>
      <c r="J16" s="312"/>
      <c r="K16" s="312"/>
      <c r="L16" s="312"/>
      <c r="M16" s="312"/>
      <c r="N16" s="312"/>
    </row>
    <row r="17" spans="1:14" ht="12.75">
      <c r="A17" s="10" t="s">
        <v>24</v>
      </c>
      <c r="B17" s="305">
        <v>846.3</v>
      </c>
      <c r="C17" s="305" t="s">
        <v>16</v>
      </c>
      <c r="D17" s="305">
        <v>846.3</v>
      </c>
      <c r="E17" s="305">
        <v>482.3</v>
      </c>
      <c r="F17" s="305">
        <v>618.4</v>
      </c>
      <c r="G17" s="312"/>
      <c r="H17" s="312"/>
      <c r="I17" s="312"/>
      <c r="J17" s="312"/>
      <c r="K17" s="312"/>
      <c r="L17" s="312"/>
      <c r="M17" s="312"/>
      <c r="N17" s="312"/>
    </row>
    <row r="18" spans="1:14" ht="12.75">
      <c r="A18" s="10" t="s">
        <v>29</v>
      </c>
      <c r="B18" s="305">
        <v>803.8</v>
      </c>
      <c r="C18" s="305" t="s">
        <v>16</v>
      </c>
      <c r="D18" s="305">
        <v>803.8</v>
      </c>
      <c r="E18" s="305">
        <v>803.8</v>
      </c>
      <c r="F18" s="305">
        <v>103</v>
      </c>
      <c r="G18" s="312"/>
      <c r="H18" s="312"/>
      <c r="I18" s="312"/>
      <c r="J18" s="312"/>
      <c r="K18" s="312"/>
      <c r="L18" s="312"/>
      <c r="M18" s="312"/>
      <c r="N18" s="312"/>
    </row>
    <row r="19" spans="1:14" ht="12.75">
      <c r="A19" s="10" t="s">
        <v>31</v>
      </c>
      <c r="B19" s="305">
        <v>988.8</v>
      </c>
      <c r="C19" s="305">
        <v>114.8</v>
      </c>
      <c r="D19" s="305">
        <v>1103.6</v>
      </c>
      <c r="E19" s="305">
        <v>1039.3</v>
      </c>
      <c r="F19" s="305">
        <v>238</v>
      </c>
      <c r="G19" s="312"/>
      <c r="H19" s="312"/>
      <c r="I19" s="312"/>
      <c r="J19" s="312"/>
      <c r="K19" s="312"/>
      <c r="L19" s="312"/>
      <c r="M19" s="312"/>
      <c r="N19" s="312"/>
    </row>
    <row r="20" spans="1:14" ht="12.75">
      <c r="A20" s="10" t="s">
        <v>372</v>
      </c>
      <c r="B20" s="305">
        <v>1391</v>
      </c>
      <c r="C20" s="305" t="s">
        <v>16</v>
      </c>
      <c r="D20" s="305">
        <v>1391</v>
      </c>
      <c r="E20" s="305">
        <v>913.2</v>
      </c>
      <c r="F20" s="305">
        <v>542.3</v>
      </c>
      <c r="G20" s="312"/>
      <c r="H20" s="312"/>
      <c r="I20" s="312"/>
      <c r="J20" s="312"/>
      <c r="K20" s="312"/>
      <c r="L20" s="312"/>
      <c r="M20" s="312"/>
      <c r="N20" s="312"/>
    </row>
    <row r="21" spans="1:14" ht="12.75">
      <c r="A21" s="10" t="s">
        <v>33</v>
      </c>
      <c r="B21" s="305">
        <v>255.3</v>
      </c>
      <c r="C21" s="305" t="s">
        <v>16</v>
      </c>
      <c r="D21" s="305">
        <v>255.3</v>
      </c>
      <c r="E21" s="305">
        <v>255.3</v>
      </c>
      <c r="F21" s="305">
        <v>21.6</v>
      </c>
      <c r="G21" s="312"/>
      <c r="H21" s="312"/>
      <c r="I21" s="312"/>
      <c r="J21" s="312"/>
      <c r="K21" s="312"/>
      <c r="L21" s="312"/>
      <c r="M21" s="312"/>
      <c r="N21" s="312"/>
    </row>
    <row r="22" spans="1:14" ht="12.75">
      <c r="A22" s="10" t="s">
        <v>153</v>
      </c>
      <c r="B22" s="305">
        <v>857.7</v>
      </c>
      <c r="C22" s="305" t="s">
        <v>16</v>
      </c>
      <c r="D22" s="305">
        <v>857.7</v>
      </c>
      <c r="E22" s="305">
        <v>721.2</v>
      </c>
      <c r="F22" s="305">
        <v>288.4</v>
      </c>
      <c r="G22" s="312"/>
      <c r="H22" s="312"/>
      <c r="I22" s="312"/>
      <c r="J22" s="312"/>
      <c r="K22" s="312"/>
      <c r="L22" s="312"/>
      <c r="M22" s="312"/>
      <c r="N22" s="312"/>
    </row>
    <row r="23" spans="1:14" ht="12.75">
      <c r="A23" s="10" t="s">
        <v>374</v>
      </c>
      <c r="B23" s="305">
        <v>137</v>
      </c>
      <c r="C23" s="305" t="s">
        <v>16</v>
      </c>
      <c r="D23" s="305">
        <v>137</v>
      </c>
      <c r="E23" s="305">
        <v>137</v>
      </c>
      <c r="F23" s="305">
        <v>17.8</v>
      </c>
      <c r="G23" s="312"/>
      <c r="H23" s="312"/>
      <c r="I23" s="312"/>
      <c r="J23" s="312"/>
      <c r="K23" s="312"/>
      <c r="L23" s="312"/>
      <c r="M23" s="312"/>
      <c r="N23" s="312"/>
    </row>
    <row r="24" spans="1:14" ht="12.75">
      <c r="A24" s="10" t="s">
        <v>375</v>
      </c>
      <c r="B24" s="305">
        <v>148.2</v>
      </c>
      <c r="C24" s="305" t="s">
        <v>16</v>
      </c>
      <c r="D24" s="305">
        <v>148.2</v>
      </c>
      <c r="E24" s="305">
        <v>148.2</v>
      </c>
      <c r="F24" s="305">
        <v>26</v>
      </c>
      <c r="G24" s="312"/>
      <c r="H24" s="312"/>
      <c r="I24" s="312"/>
      <c r="J24" s="312"/>
      <c r="K24" s="312"/>
      <c r="L24" s="312"/>
      <c r="M24" s="312"/>
      <c r="N24" s="312"/>
    </row>
    <row r="25" spans="1:14" ht="12.75">
      <c r="A25" s="10" t="s">
        <v>35</v>
      </c>
      <c r="B25" s="305">
        <v>347.1</v>
      </c>
      <c r="C25" s="305" t="s">
        <v>16</v>
      </c>
      <c r="D25" s="305">
        <v>347.1</v>
      </c>
      <c r="E25" s="305">
        <v>347.1</v>
      </c>
      <c r="F25" s="305">
        <v>70.4</v>
      </c>
      <c r="G25" s="312"/>
      <c r="H25" s="312"/>
      <c r="I25" s="312"/>
      <c r="J25" s="312"/>
      <c r="K25" s="312"/>
      <c r="L25" s="312"/>
      <c r="M25" s="312"/>
      <c r="N25" s="312"/>
    </row>
    <row r="26" spans="1:14" ht="12.75">
      <c r="A26" s="10" t="s">
        <v>36</v>
      </c>
      <c r="B26" s="305">
        <v>859.4</v>
      </c>
      <c r="C26" s="305" t="s">
        <v>16</v>
      </c>
      <c r="D26" s="305">
        <v>859.4</v>
      </c>
      <c r="E26" s="305">
        <v>808.7</v>
      </c>
      <c r="F26" s="305">
        <v>293.3</v>
      </c>
      <c r="G26" s="312"/>
      <c r="H26" s="312"/>
      <c r="I26" s="312"/>
      <c r="J26" s="312"/>
      <c r="K26" s="312"/>
      <c r="L26" s="312"/>
      <c r="M26" s="312"/>
      <c r="N26" s="312"/>
    </row>
    <row r="27" spans="1:14" ht="12.75">
      <c r="A27" s="10" t="s">
        <v>37</v>
      </c>
      <c r="B27" s="305">
        <v>524.7</v>
      </c>
      <c r="C27" s="305" t="s">
        <v>16</v>
      </c>
      <c r="D27" s="305">
        <v>524.7</v>
      </c>
      <c r="E27" s="305">
        <v>358.3</v>
      </c>
      <c r="F27" s="305">
        <v>236.2</v>
      </c>
      <c r="G27" s="312"/>
      <c r="H27" s="312"/>
      <c r="I27" s="312"/>
      <c r="J27" s="312"/>
      <c r="K27" s="312"/>
      <c r="L27" s="312"/>
      <c r="M27" s="312"/>
      <c r="N27" s="312"/>
    </row>
    <row r="28" spans="1:14" ht="12.75">
      <c r="A28" s="10" t="s">
        <v>40</v>
      </c>
      <c r="B28" s="305">
        <v>1382.2</v>
      </c>
      <c r="C28" s="305" t="s">
        <v>16</v>
      </c>
      <c r="D28" s="305">
        <v>1382.1</v>
      </c>
      <c r="E28" s="305">
        <v>1050.1</v>
      </c>
      <c r="F28" s="305">
        <v>251.5</v>
      </c>
      <c r="G28" s="312"/>
      <c r="H28" s="312"/>
      <c r="I28" s="312"/>
      <c r="J28" s="312"/>
      <c r="K28" s="312"/>
      <c r="L28" s="312"/>
      <c r="M28" s="312"/>
      <c r="N28" s="312"/>
    </row>
    <row r="29" spans="1:14" ht="12.75">
      <c r="A29" s="10" t="s">
        <v>415</v>
      </c>
      <c r="B29" s="305">
        <v>1003.1</v>
      </c>
      <c r="C29" s="305">
        <v>74.8</v>
      </c>
      <c r="D29" s="305">
        <v>1078</v>
      </c>
      <c r="E29" s="305">
        <v>1051.7</v>
      </c>
      <c r="F29" s="305">
        <v>261.4</v>
      </c>
      <c r="G29" s="312"/>
      <c r="H29" s="312"/>
      <c r="I29" s="312"/>
      <c r="J29" s="312"/>
      <c r="K29" s="312"/>
      <c r="L29" s="312"/>
      <c r="M29" s="312"/>
      <c r="N29" s="312"/>
    </row>
    <row r="30" spans="1:14" ht="12.75">
      <c r="A30" s="10" t="s">
        <v>41</v>
      </c>
      <c r="B30" s="305">
        <v>184.9</v>
      </c>
      <c r="C30" s="305" t="s">
        <v>16</v>
      </c>
      <c r="D30" s="305">
        <v>184.9</v>
      </c>
      <c r="E30" s="305">
        <v>184.9</v>
      </c>
      <c r="F30" s="305">
        <v>74.2</v>
      </c>
      <c r="G30" s="312"/>
      <c r="H30" s="312"/>
      <c r="I30" s="312"/>
      <c r="J30" s="312"/>
      <c r="K30" s="312"/>
      <c r="L30" s="312"/>
      <c r="M30" s="312"/>
      <c r="N30" s="312"/>
    </row>
    <row r="31" spans="1:14" ht="12.75">
      <c r="A31" s="10" t="s">
        <v>42</v>
      </c>
      <c r="B31" s="305">
        <v>423.9</v>
      </c>
      <c r="C31" s="305" t="s">
        <v>16</v>
      </c>
      <c r="D31" s="305">
        <v>423.9</v>
      </c>
      <c r="E31" s="305">
        <v>347.9</v>
      </c>
      <c r="F31" s="305">
        <v>37.1</v>
      </c>
      <c r="G31" s="312"/>
      <c r="H31" s="312"/>
      <c r="I31" s="312"/>
      <c r="J31" s="312"/>
      <c r="K31" s="312"/>
      <c r="L31" s="312"/>
      <c r="M31" s="312"/>
      <c r="N31" s="312"/>
    </row>
    <row r="32" spans="1:14" ht="12.75">
      <c r="A32" s="10" t="s">
        <v>48</v>
      </c>
      <c r="B32" s="305">
        <v>409</v>
      </c>
      <c r="C32" s="305" t="s">
        <v>16</v>
      </c>
      <c r="D32" s="305">
        <v>409</v>
      </c>
      <c r="E32" s="305">
        <v>270.4</v>
      </c>
      <c r="F32" s="305">
        <v>46.9</v>
      </c>
      <c r="G32" s="312"/>
      <c r="H32" s="312"/>
      <c r="I32" s="312"/>
      <c r="J32" s="312"/>
      <c r="K32" s="312"/>
      <c r="L32" s="312"/>
      <c r="M32" s="312"/>
      <c r="N32" s="312"/>
    </row>
    <row r="33" spans="1:14" ht="12.75">
      <c r="A33" s="10" t="s">
        <v>50</v>
      </c>
      <c r="B33" s="305">
        <v>271.5</v>
      </c>
      <c r="C33" s="305" t="s">
        <v>16</v>
      </c>
      <c r="D33" s="305">
        <v>271.5</v>
      </c>
      <c r="E33" s="305">
        <v>271.5</v>
      </c>
      <c r="F33" s="305">
        <v>59.3</v>
      </c>
      <c r="G33" s="312"/>
      <c r="H33" s="312"/>
      <c r="I33" s="312"/>
      <c r="J33" s="312"/>
      <c r="K33" s="312"/>
      <c r="L33" s="312"/>
      <c r="M33" s="312"/>
      <c r="N33" s="312"/>
    </row>
    <row r="34" spans="1:14" ht="12.75">
      <c r="A34" s="10" t="s">
        <v>51</v>
      </c>
      <c r="B34" s="305">
        <v>276.1</v>
      </c>
      <c r="C34" s="305" t="s">
        <v>16</v>
      </c>
      <c r="D34" s="305">
        <v>276.1</v>
      </c>
      <c r="E34" s="305">
        <v>222.3</v>
      </c>
      <c r="F34" s="305">
        <v>12.4</v>
      </c>
      <c r="G34" s="312"/>
      <c r="H34" s="312"/>
      <c r="I34" s="312"/>
      <c r="J34" s="312"/>
      <c r="K34" s="312"/>
      <c r="L34" s="312"/>
      <c r="M34" s="312"/>
      <c r="N34" s="312"/>
    </row>
    <row r="35" spans="1:14" ht="12.75">
      <c r="A35" s="10" t="s">
        <v>52</v>
      </c>
      <c r="B35" s="305">
        <v>2276.7999999999997</v>
      </c>
      <c r="C35" s="305">
        <v>229.7</v>
      </c>
      <c r="D35" s="305">
        <v>2506.5</v>
      </c>
      <c r="E35" s="305">
        <v>1737.9</v>
      </c>
      <c r="F35" s="305">
        <v>332.4</v>
      </c>
      <c r="G35" s="312"/>
      <c r="H35" s="312"/>
      <c r="I35" s="312"/>
      <c r="J35" s="312"/>
      <c r="K35" s="312"/>
      <c r="L35" s="312"/>
      <c r="M35" s="312"/>
      <c r="N35" s="312"/>
    </row>
    <row r="36" spans="1:14" ht="12.75">
      <c r="A36" s="10" t="s">
        <v>53</v>
      </c>
      <c r="B36" s="305">
        <v>136.7</v>
      </c>
      <c r="C36" s="305" t="s">
        <v>16</v>
      </c>
      <c r="D36" s="305">
        <v>136.7</v>
      </c>
      <c r="E36" s="305">
        <v>136.7</v>
      </c>
      <c r="F36" s="305">
        <v>27.4</v>
      </c>
      <c r="G36" s="312"/>
      <c r="H36" s="312"/>
      <c r="I36" s="312"/>
      <c r="J36" s="312"/>
      <c r="K36" s="312"/>
      <c r="L36" s="312"/>
      <c r="M36" s="312"/>
      <c r="N36" s="312"/>
    </row>
    <row r="37" spans="1:14" ht="12.75">
      <c r="A37" s="10" t="s">
        <v>54</v>
      </c>
      <c r="B37" s="305">
        <v>584.6</v>
      </c>
      <c r="C37" s="305" t="s">
        <v>16</v>
      </c>
      <c r="D37" s="305">
        <v>584.6</v>
      </c>
      <c r="E37" s="305">
        <v>584.6</v>
      </c>
      <c r="F37" s="305">
        <v>102.6</v>
      </c>
      <c r="G37" s="312"/>
      <c r="H37" s="312"/>
      <c r="I37" s="312"/>
      <c r="J37" s="312"/>
      <c r="K37" s="312"/>
      <c r="L37" s="312"/>
      <c r="M37" s="312"/>
      <c r="N37" s="312"/>
    </row>
    <row r="38" spans="1:14" ht="12.75">
      <c r="A38" s="10" t="s">
        <v>55</v>
      </c>
      <c r="B38" s="305">
        <v>130.4</v>
      </c>
      <c r="C38" s="305" t="s">
        <v>16</v>
      </c>
      <c r="D38" s="305">
        <v>130.4</v>
      </c>
      <c r="E38" s="305">
        <v>130.4</v>
      </c>
      <c r="F38" s="305">
        <v>13</v>
      </c>
      <c r="G38" s="312"/>
      <c r="H38" s="312"/>
      <c r="I38" s="312"/>
      <c r="J38" s="312"/>
      <c r="K38" s="312"/>
      <c r="L38" s="312"/>
      <c r="M38" s="312"/>
      <c r="N38" s="312"/>
    </row>
    <row r="39" spans="1:14" ht="12.75">
      <c r="A39" s="10" t="s">
        <v>56</v>
      </c>
      <c r="B39" s="305">
        <v>47.1</v>
      </c>
      <c r="C39" s="305" t="s">
        <v>16</v>
      </c>
      <c r="D39" s="305">
        <v>47.1</v>
      </c>
      <c r="E39" s="305">
        <v>47.1</v>
      </c>
      <c r="F39" s="305">
        <v>3.5</v>
      </c>
      <c r="G39" s="312"/>
      <c r="H39" s="312"/>
      <c r="I39" s="312"/>
      <c r="J39" s="312"/>
      <c r="K39" s="312"/>
      <c r="L39" s="312"/>
      <c r="M39" s="312"/>
      <c r="N39" s="312"/>
    </row>
    <row r="40" spans="1:14" ht="12.75">
      <c r="A40" s="10" t="s">
        <v>57</v>
      </c>
      <c r="B40" s="305">
        <v>84.6</v>
      </c>
      <c r="C40" s="305" t="s">
        <v>16</v>
      </c>
      <c r="D40" s="305">
        <v>84.6</v>
      </c>
      <c r="E40" s="305">
        <v>84.6</v>
      </c>
      <c r="F40" s="305">
        <v>18.9</v>
      </c>
      <c r="G40" s="312"/>
      <c r="H40" s="312"/>
      <c r="I40" s="312"/>
      <c r="J40" s="312"/>
      <c r="K40" s="312"/>
      <c r="L40" s="312"/>
      <c r="M40" s="312"/>
      <c r="N40" s="312"/>
    </row>
    <row r="41" spans="1:14" ht="12.75">
      <c r="A41" s="10"/>
      <c r="B41" s="305"/>
      <c r="C41" s="305"/>
      <c r="D41" s="305"/>
      <c r="E41" s="305"/>
      <c r="F41" s="305"/>
      <c r="G41" s="312"/>
      <c r="H41" s="312"/>
      <c r="I41" s="312"/>
      <c r="J41" s="312"/>
      <c r="K41" s="312"/>
      <c r="L41" s="312"/>
      <c r="M41" s="312"/>
      <c r="N41" s="312"/>
    </row>
    <row r="42" spans="1:14" ht="13.5">
      <c r="A42" s="24" t="s">
        <v>182</v>
      </c>
      <c r="B42" s="310">
        <v>20786.3</v>
      </c>
      <c r="C42" s="310">
        <v>534.1</v>
      </c>
      <c r="D42" s="310">
        <v>21320.4</v>
      </c>
      <c r="E42" s="310">
        <v>6672</v>
      </c>
      <c r="F42" s="310">
        <v>6532.4</v>
      </c>
      <c r="G42" s="312"/>
      <c r="H42" s="312"/>
      <c r="I42" s="312"/>
      <c r="J42" s="312"/>
      <c r="K42" s="312"/>
      <c r="L42" s="312"/>
      <c r="M42" s="312"/>
      <c r="N42" s="312"/>
    </row>
    <row r="43" spans="1:12" ht="13.5">
      <c r="A43" s="42"/>
      <c r="B43" s="321"/>
      <c r="C43" s="321"/>
      <c r="D43" s="321"/>
      <c r="E43" s="321"/>
      <c r="F43" s="321"/>
      <c r="G43" s="321"/>
      <c r="H43" s="321"/>
      <c r="I43" s="321"/>
      <c r="J43" s="321"/>
      <c r="K43" s="321" t="s">
        <v>201</v>
      </c>
      <c r="L43" s="321"/>
    </row>
    <row r="44" spans="1:42" s="51" customFormat="1" ht="13.5">
      <c r="A44" s="42"/>
      <c r="B44" s="320" t="s">
        <v>202</v>
      </c>
      <c r="C44" s="321"/>
      <c r="D44" s="321"/>
      <c r="E44" s="321"/>
      <c r="F44" s="321"/>
      <c r="G44" s="321"/>
      <c r="H44" s="321"/>
      <c r="I44" s="321" t="s">
        <v>218</v>
      </c>
      <c r="J44" s="321"/>
      <c r="K44" s="321" t="s">
        <v>212</v>
      </c>
      <c r="L44" s="32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 t="s">
        <v>16</v>
      </c>
      <c r="AM44" t="s">
        <v>16</v>
      </c>
      <c r="AN44">
        <v>551.6</v>
      </c>
      <c r="AO44">
        <v>551.6</v>
      </c>
      <c r="AP44">
        <v>936</v>
      </c>
    </row>
    <row r="45" spans="1:42" s="51" customFormat="1" ht="12.75">
      <c r="A45" s="10"/>
      <c r="B45" s="321" t="s">
        <v>213</v>
      </c>
      <c r="C45" s="321"/>
      <c r="D45" s="321"/>
      <c r="E45" s="321" t="s">
        <v>214</v>
      </c>
      <c r="F45" s="321" t="s">
        <v>211</v>
      </c>
      <c r="G45" s="321"/>
      <c r="H45" s="321"/>
      <c r="I45" s="321" t="s">
        <v>434</v>
      </c>
      <c r="J45" s="321" t="s">
        <v>204</v>
      </c>
      <c r="K45" s="321" t="s">
        <v>205</v>
      </c>
      <c r="L45" s="321" t="s">
        <v>206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 t="s">
        <v>16</v>
      </c>
      <c r="AM45" t="s">
        <v>16</v>
      </c>
      <c r="AN45" s="86">
        <v>1117.4</v>
      </c>
      <c r="AO45" s="86">
        <v>1117.4</v>
      </c>
      <c r="AP45" s="86">
        <v>1585.5</v>
      </c>
    </row>
    <row r="46" spans="1:37" s="51" customFormat="1" ht="12.75">
      <c r="A46" s="75" t="s">
        <v>180</v>
      </c>
      <c r="B46" s="321" t="s">
        <v>207</v>
      </c>
      <c r="C46" s="321" t="s">
        <v>216</v>
      </c>
      <c r="D46" s="321" t="s">
        <v>446</v>
      </c>
      <c r="E46" s="321" t="s">
        <v>217</v>
      </c>
      <c r="F46" s="321" t="s">
        <v>10</v>
      </c>
      <c r="G46" s="321" t="s">
        <v>230</v>
      </c>
      <c r="H46" s="321" t="s">
        <v>220</v>
      </c>
      <c r="I46" s="321" t="s">
        <v>436</v>
      </c>
      <c r="J46" s="321" t="s">
        <v>208</v>
      </c>
      <c r="K46" s="321" t="s">
        <v>209</v>
      </c>
      <c r="L46" s="321" t="s">
        <v>210</v>
      </c>
      <c r="M46" s="1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51" customFormat="1" ht="12.75">
      <c r="A47" s="10"/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1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13" ht="13.5">
      <c r="A48" s="41" t="s">
        <v>176</v>
      </c>
      <c r="B48" s="305"/>
      <c r="C48" s="305"/>
      <c r="D48" s="305"/>
      <c r="E48" s="305"/>
      <c r="F48" s="318"/>
      <c r="G48" s="318"/>
      <c r="H48" s="318"/>
      <c r="I48" s="318"/>
      <c r="J48" s="318"/>
      <c r="K48" s="318"/>
      <c r="L48" s="318"/>
      <c r="M48" s="12"/>
    </row>
    <row r="49" spans="1:13" ht="12.75">
      <c r="A49" s="10" t="s">
        <v>147</v>
      </c>
      <c r="B49" s="305">
        <v>47.1</v>
      </c>
      <c r="C49" s="305" t="s">
        <v>16</v>
      </c>
      <c r="D49" s="305" t="s">
        <v>16</v>
      </c>
      <c r="E49" s="305" t="s">
        <v>16</v>
      </c>
      <c r="F49" s="305" t="s">
        <v>16</v>
      </c>
      <c r="G49" s="305" t="s">
        <v>16</v>
      </c>
      <c r="H49" s="305" t="s">
        <v>16</v>
      </c>
      <c r="I49" s="305" t="s">
        <v>16</v>
      </c>
      <c r="J49" s="305">
        <v>47.1</v>
      </c>
      <c r="K49" s="305">
        <v>47.1</v>
      </c>
      <c r="L49" s="305">
        <v>0.5</v>
      </c>
      <c r="M49" s="12"/>
    </row>
    <row r="50" spans="1:13" ht="12.75">
      <c r="A50" s="10" t="s">
        <v>60</v>
      </c>
      <c r="B50" s="305">
        <v>69.2</v>
      </c>
      <c r="C50" s="305" t="s">
        <v>16</v>
      </c>
      <c r="D50" s="305" t="s">
        <v>16</v>
      </c>
      <c r="E50" s="305" t="s">
        <v>16</v>
      </c>
      <c r="F50" s="305" t="s">
        <v>16</v>
      </c>
      <c r="G50" s="305" t="s">
        <v>16</v>
      </c>
      <c r="H50" s="305" t="s">
        <v>16</v>
      </c>
      <c r="I50" s="305" t="s">
        <v>16</v>
      </c>
      <c r="J50" s="305">
        <v>69.2</v>
      </c>
      <c r="K50" s="305">
        <v>69.2</v>
      </c>
      <c r="L50" s="305">
        <v>30.8</v>
      </c>
      <c r="M50" s="12"/>
    </row>
    <row r="51" spans="1:12" ht="12.75">
      <c r="A51" s="10" t="s">
        <v>62</v>
      </c>
      <c r="B51" s="305">
        <v>551.6</v>
      </c>
      <c r="C51" s="305" t="s">
        <v>16</v>
      </c>
      <c r="D51" s="305" t="s">
        <v>16</v>
      </c>
      <c r="E51" s="305" t="s">
        <v>16</v>
      </c>
      <c r="F51" s="305" t="s">
        <v>16</v>
      </c>
      <c r="G51" s="305" t="s">
        <v>16</v>
      </c>
      <c r="H51" s="305" t="s">
        <v>16</v>
      </c>
      <c r="I51" s="305" t="s">
        <v>16</v>
      </c>
      <c r="J51" s="305">
        <v>551.6</v>
      </c>
      <c r="K51" s="305">
        <v>551.6</v>
      </c>
      <c r="L51" s="305">
        <v>936</v>
      </c>
    </row>
    <row r="52" spans="1:13" ht="12.75">
      <c r="A52" s="10" t="s">
        <v>384</v>
      </c>
      <c r="B52" s="305">
        <v>1117.4</v>
      </c>
      <c r="C52" s="305" t="s">
        <v>16</v>
      </c>
      <c r="D52" s="305" t="s">
        <v>16</v>
      </c>
      <c r="E52" s="305" t="s">
        <v>16</v>
      </c>
      <c r="F52" s="305" t="s">
        <v>16</v>
      </c>
      <c r="G52" s="305" t="s">
        <v>16</v>
      </c>
      <c r="H52" s="305" t="s">
        <v>16</v>
      </c>
      <c r="I52" s="305" t="s">
        <v>16</v>
      </c>
      <c r="J52" s="305">
        <v>1117.4</v>
      </c>
      <c r="K52" s="305">
        <v>1117.4</v>
      </c>
      <c r="L52" s="305">
        <v>1585.5</v>
      </c>
      <c r="M52" s="20"/>
    </row>
    <row r="53" spans="1:13" ht="12.75">
      <c r="A53" s="10" t="s">
        <v>71</v>
      </c>
      <c r="B53" s="305">
        <v>1170.6</v>
      </c>
      <c r="C53" s="305" t="s">
        <v>16</v>
      </c>
      <c r="D53" s="305" t="s">
        <v>16</v>
      </c>
      <c r="E53" s="305" t="s">
        <v>16</v>
      </c>
      <c r="F53" s="305" t="s">
        <v>16</v>
      </c>
      <c r="G53" s="305" t="s">
        <v>16</v>
      </c>
      <c r="H53" s="305" t="s">
        <v>16</v>
      </c>
      <c r="I53" s="305" t="s">
        <v>16</v>
      </c>
      <c r="J53" s="305">
        <v>1170.6</v>
      </c>
      <c r="K53" s="305">
        <v>1170.6</v>
      </c>
      <c r="L53" s="305">
        <v>172.8</v>
      </c>
      <c r="M53" s="20"/>
    </row>
    <row r="54" spans="1:13" ht="12.75">
      <c r="A54" s="10" t="s">
        <v>72</v>
      </c>
      <c r="B54" s="305">
        <v>1226.6</v>
      </c>
      <c r="C54" s="305" t="s">
        <v>16</v>
      </c>
      <c r="D54" s="305" t="s">
        <v>16</v>
      </c>
      <c r="E54" s="305" t="s">
        <v>16</v>
      </c>
      <c r="F54" s="305" t="s">
        <v>16</v>
      </c>
      <c r="G54" s="305" t="s">
        <v>16</v>
      </c>
      <c r="H54" s="305" t="s">
        <v>16</v>
      </c>
      <c r="I54" s="305" t="s">
        <v>16</v>
      </c>
      <c r="J54" s="305">
        <v>1226.6</v>
      </c>
      <c r="K54" s="305">
        <v>1226.6</v>
      </c>
      <c r="L54" s="305">
        <v>220.6</v>
      </c>
      <c r="M54" s="20"/>
    </row>
    <row r="55" spans="1:13" ht="12.75">
      <c r="A55" s="10" t="s">
        <v>72</v>
      </c>
      <c r="B55" s="305">
        <v>597.6</v>
      </c>
      <c r="C55" s="305" t="s">
        <v>16</v>
      </c>
      <c r="D55" s="305" t="s">
        <v>16</v>
      </c>
      <c r="E55" s="305" t="s">
        <v>16</v>
      </c>
      <c r="F55" s="305" t="s">
        <v>16</v>
      </c>
      <c r="G55" s="305" t="s">
        <v>16</v>
      </c>
      <c r="H55" s="305" t="s">
        <v>16</v>
      </c>
      <c r="I55" s="305" t="s">
        <v>16</v>
      </c>
      <c r="J55" s="305">
        <v>597.6</v>
      </c>
      <c r="K55" s="305">
        <v>597.6</v>
      </c>
      <c r="L55" s="305">
        <v>123.2</v>
      </c>
      <c r="M55" s="20"/>
    </row>
    <row r="56" spans="1:13" ht="12.75">
      <c r="A56" s="10" t="s">
        <v>417</v>
      </c>
      <c r="B56" s="305">
        <v>25.4</v>
      </c>
      <c r="C56" s="305" t="s">
        <v>16</v>
      </c>
      <c r="D56" s="305" t="s">
        <v>16</v>
      </c>
      <c r="E56" s="305" t="s">
        <v>16</v>
      </c>
      <c r="F56" s="305" t="s">
        <v>16</v>
      </c>
      <c r="G56" s="305" t="s">
        <v>16</v>
      </c>
      <c r="H56" s="305" t="s">
        <v>16</v>
      </c>
      <c r="I56" s="305" t="s">
        <v>16</v>
      </c>
      <c r="J56" s="305">
        <v>25.4</v>
      </c>
      <c r="K56" s="305">
        <v>25.4</v>
      </c>
      <c r="L56" s="305">
        <v>1.5</v>
      </c>
      <c r="M56" s="20"/>
    </row>
    <row r="57" spans="1:12" ht="12.75">
      <c r="A57" s="10" t="s">
        <v>386</v>
      </c>
      <c r="B57" s="305">
        <v>197.5</v>
      </c>
      <c r="C57" s="305" t="s">
        <v>16</v>
      </c>
      <c r="D57" s="305" t="s">
        <v>16</v>
      </c>
      <c r="E57" s="305" t="s">
        <v>16</v>
      </c>
      <c r="F57" s="305" t="s">
        <v>16</v>
      </c>
      <c r="G57" s="305" t="s">
        <v>16</v>
      </c>
      <c r="H57" s="305" t="s">
        <v>16</v>
      </c>
      <c r="I57" s="305" t="s">
        <v>16</v>
      </c>
      <c r="J57" s="305">
        <v>197.5</v>
      </c>
      <c r="K57" s="305">
        <v>197.5</v>
      </c>
      <c r="L57" s="305">
        <v>230.7</v>
      </c>
    </row>
    <row r="58" spans="1:12" ht="12.75">
      <c r="A58" s="10" t="s">
        <v>73</v>
      </c>
      <c r="B58" s="305" t="s">
        <v>16</v>
      </c>
      <c r="C58" s="305" t="s">
        <v>16</v>
      </c>
      <c r="D58" s="305" t="s">
        <v>16</v>
      </c>
      <c r="E58" s="305" t="s">
        <v>16</v>
      </c>
      <c r="F58" s="305" t="s">
        <v>16</v>
      </c>
      <c r="G58" s="305" t="s">
        <v>16</v>
      </c>
      <c r="H58" s="305">
        <v>22</v>
      </c>
      <c r="I58" s="305" t="s">
        <v>16</v>
      </c>
      <c r="J58" s="305">
        <v>22</v>
      </c>
      <c r="K58" s="305">
        <v>22</v>
      </c>
      <c r="L58" s="305">
        <v>0.9</v>
      </c>
    </row>
    <row r="59" spans="1:12" ht="12.75">
      <c r="A59" s="10" t="s">
        <v>75</v>
      </c>
      <c r="B59" s="305">
        <v>83.5</v>
      </c>
      <c r="C59" s="305">
        <v>148.2</v>
      </c>
      <c r="D59" s="305" t="s">
        <v>16</v>
      </c>
      <c r="E59" s="305" t="s">
        <v>16</v>
      </c>
      <c r="F59" s="305" t="s">
        <v>16</v>
      </c>
      <c r="G59" s="305" t="s">
        <v>16</v>
      </c>
      <c r="H59" s="305" t="s">
        <v>16</v>
      </c>
      <c r="I59" s="305">
        <v>43.1</v>
      </c>
      <c r="J59" s="305">
        <v>274.9</v>
      </c>
      <c r="K59" s="305">
        <v>274.9</v>
      </c>
      <c r="L59" s="305">
        <v>25.4</v>
      </c>
    </row>
    <row r="60" spans="1:12" ht="12.75">
      <c r="A60" s="10" t="s">
        <v>76</v>
      </c>
      <c r="B60" s="305">
        <v>258.9</v>
      </c>
      <c r="C60" s="305" t="s">
        <v>16</v>
      </c>
      <c r="D60" s="305" t="s">
        <v>16</v>
      </c>
      <c r="E60" s="305" t="s">
        <v>16</v>
      </c>
      <c r="F60" s="305" t="s">
        <v>16</v>
      </c>
      <c r="G60" s="305" t="s">
        <v>16</v>
      </c>
      <c r="H60" s="305" t="s">
        <v>16</v>
      </c>
      <c r="I60" s="305" t="s">
        <v>16</v>
      </c>
      <c r="J60" s="305">
        <v>258.9</v>
      </c>
      <c r="K60" s="305">
        <v>258.9</v>
      </c>
      <c r="L60" s="305">
        <v>284.7</v>
      </c>
    </row>
    <row r="61" spans="1:12" ht="12.75">
      <c r="A61" s="10" t="s">
        <v>76</v>
      </c>
      <c r="B61" s="305">
        <v>983.6</v>
      </c>
      <c r="C61" s="305" t="s">
        <v>16</v>
      </c>
      <c r="D61" s="305" t="s">
        <v>16</v>
      </c>
      <c r="E61" s="305" t="s">
        <v>16</v>
      </c>
      <c r="F61" s="305" t="s">
        <v>16</v>
      </c>
      <c r="G61" s="305" t="s">
        <v>16</v>
      </c>
      <c r="H61" s="305" t="s">
        <v>16</v>
      </c>
      <c r="I61" s="305" t="s">
        <v>16</v>
      </c>
      <c r="J61" s="305">
        <v>983.6</v>
      </c>
      <c r="K61" s="305">
        <v>983.6</v>
      </c>
      <c r="L61" s="305">
        <v>862.1</v>
      </c>
    </row>
    <row r="62" spans="1:12" ht="12.75">
      <c r="A62" s="10" t="s">
        <v>77</v>
      </c>
      <c r="B62" s="305">
        <v>1004.6999999999999</v>
      </c>
      <c r="C62" s="305">
        <v>191.6</v>
      </c>
      <c r="D62" s="305" t="s">
        <v>16</v>
      </c>
      <c r="E62" s="305" t="s">
        <v>16</v>
      </c>
      <c r="F62" s="305" t="s">
        <v>16</v>
      </c>
      <c r="G62" s="305">
        <v>4</v>
      </c>
      <c r="H62" s="305" t="s">
        <v>16</v>
      </c>
      <c r="I62" s="305" t="s">
        <v>16</v>
      </c>
      <c r="J62" s="305">
        <v>1116.9</v>
      </c>
      <c r="K62" s="305">
        <v>1116.9</v>
      </c>
      <c r="L62" s="305">
        <v>215.6</v>
      </c>
    </row>
    <row r="63" spans="1:12" ht="12.75">
      <c r="A63" s="10" t="s">
        <v>78</v>
      </c>
      <c r="B63" s="305">
        <v>139.4</v>
      </c>
      <c r="C63" s="305" t="s">
        <v>16</v>
      </c>
      <c r="D63" s="305">
        <v>2986.5</v>
      </c>
      <c r="E63" s="305">
        <v>1518.4</v>
      </c>
      <c r="F63" s="305" t="s">
        <v>16</v>
      </c>
      <c r="G63" s="305" t="s">
        <v>16</v>
      </c>
      <c r="H63" s="305">
        <v>113.7</v>
      </c>
      <c r="I63" s="305" t="s">
        <v>16</v>
      </c>
      <c r="J63" s="305">
        <v>4757.9</v>
      </c>
      <c r="K63" s="305">
        <v>4221.8</v>
      </c>
      <c r="L63" s="305">
        <v>3194.7</v>
      </c>
    </row>
    <row r="64" spans="1:12" ht="12.75">
      <c r="A64" s="10" t="s">
        <v>79</v>
      </c>
      <c r="B64" s="305">
        <v>107.1</v>
      </c>
      <c r="C64" s="305" t="s">
        <v>16</v>
      </c>
      <c r="D64" s="305" t="s">
        <v>16</v>
      </c>
      <c r="E64" s="305" t="s">
        <v>16</v>
      </c>
      <c r="F64" s="305" t="s">
        <v>16</v>
      </c>
      <c r="G64" s="305" t="s">
        <v>16</v>
      </c>
      <c r="H64" s="305" t="s">
        <v>16</v>
      </c>
      <c r="I64" s="305" t="s">
        <v>16</v>
      </c>
      <c r="J64" s="305">
        <v>107.1</v>
      </c>
      <c r="K64" s="305">
        <v>107.1</v>
      </c>
      <c r="L64" s="305">
        <v>0.8</v>
      </c>
    </row>
    <row r="65" spans="1:12" ht="12.75">
      <c r="A65" s="10" t="s">
        <v>80</v>
      </c>
      <c r="B65" s="305">
        <v>368</v>
      </c>
      <c r="C65" s="305" t="s">
        <v>16</v>
      </c>
      <c r="D65" s="305" t="s">
        <v>16</v>
      </c>
      <c r="E65" s="305" t="s">
        <v>16</v>
      </c>
      <c r="F65" s="305" t="s">
        <v>16</v>
      </c>
      <c r="G65" s="305" t="s">
        <v>16</v>
      </c>
      <c r="H65" s="305" t="s">
        <v>16</v>
      </c>
      <c r="I65" s="305" t="s">
        <v>16</v>
      </c>
      <c r="J65" s="305">
        <v>368</v>
      </c>
      <c r="K65" s="305">
        <v>368</v>
      </c>
      <c r="L65" s="305">
        <v>383</v>
      </c>
    </row>
    <row r="66" spans="1:12" ht="12.75">
      <c r="A66" s="10" t="s">
        <v>84</v>
      </c>
      <c r="B66" s="305">
        <v>336.7</v>
      </c>
      <c r="C66" s="305">
        <v>108.7</v>
      </c>
      <c r="D66" s="305" t="s">
        <v>16</v>
      </c>
      <c r="E66" s="305" t="s">
        <v>16</v>
      </c>
      <c r="F66" s="305" t="s">
        <v>16</v>
      </c>
      <c r="G66" s="305" t="s">
        <v>16</v>
      </c>
      <c r="H66" s="305" t="s">
        <v>16</v>
      </c>
      <c r="I66" s="305" t="s">
        <v>16</v>
      </c>
      <c r="J66" s="305">
        <v>445.4</v>
      </c>
      <c r="K66" s="305">
        <v>445.4</v>
      </c>
      <c r="L66" s="305">
        <v>427.4</v>
      </c>
    </row>
    <row r="67" spans="1:12" ht="12.75">
      <c r="A67" s="10" t="s">
        <v>86</v>
      </c>
      <c r="B67" s="305">
        <v>194.8</v>
      </c>
      <c r="C67" s="305" t="s">
        <v>16</v>
      </c>
      <c r="D67" s="305" t="s">
        <v>16</v>
      </c>
      <c r="E67" s="305" t="s">
        <v>16</v>
      </c>
      <c r="F67" s="305" t="s">
        <v>16</v>
      </c>
      <c r="G67" s="305" t="s">
        <v>16</v>
      </c>
      <c r="H67" s="305" t="s">
        <v>16</v>
      </c>
      <c r="I67" s="305" t="s">
        <v>16</v>
      </c>
      <c r="J67" s="305">
        <v>194.8</v>
      </c>
      <c r="K67" s="305">
        <v>194.8</v>
      </c>
      <c r="L67" s="305">
        <v>1.1</v>
      </c>
    </row>
    <row r="68" spans="1:12" ht="12.75">
      <c r="A68" s="10" t="s">
        <v>148</v>
      </c>
      <c r="B68" s="305">
        <v>544.2</v>
      </c>
      <c r="C68" s="305" t="s">
        <v>16</v>
      </c>
      <c r="D68" s="305" t="s">
        <v>16</v>
      </c>
      <c r="E68" s="305" t="s">
        <v>16</v>
      </c>
      <c r="F68" s="305" t="s">
        <v>16</v>
      </c>
      <c r="G68" s="305" t="s">
        <v>16</v>
      </c>
      <c r="H68" s="305" t="s">
        <v>16</v>
      </c>
      <c r="I68" s="305" t="s">
        <v>16</v>
      </c>
      <c r="J68" s="305">
        <v>544.2</v>
      </c>
      <c r="K68" s="305">
        <v>544.2</v>
      </c>
      <c r="L68" s="305">
        <v>17.7</v>
      </c>
    </row>
    <row r="69" spans="1:12" ht="12.75">
      <c r="A69" s="10" t="s">
        <v>149</v>
      </c>
      <c r="B69" s="305">
        <v>661.3</v>
      </c>
      <c r="C69" s="305" t="s">
        <v>16</v>
      </c>
      <c r="D69" s="305" t="s">
        <v>16</v>
      </c>
      <c r="E69" s="305" t="s">
        <v>16</v>
      </c>
      <c r="F69" s="305" t="s">
        <v>16</v>
      </c>
      <c r="G69" s="305" t="s">
        <v>16</v>
      </c>
      <c r="H69" s="305" t="s">
        <v>16</v>
      </c>
      <c r="I69" s="305" t="s">
        <v>16</v>
      </c>
      <c r="J69" s="305">
        <v>661.3</v>
      </c>
      <c r="K69" s="305">
        <v>661.3</v>
      </c>
      <c r="L69" s="305">
        <v>6.7</v>
      </c>
    </row>
    <row r="70" spans="1:12" ht="12.75">
      <c r="A70" s="10" t="s">
        <v>88</v>
      </c>
      <c r="B70" s="305">
        <v>765.1</v>
      </c>
      <c r="C70" s="305" t="s">
        <v>16</v>
      </c>
      <c r="D70" s="305" t="s">
        <v>16</v>
      </c>
      <c r="E70" s="305" t="s">
        <v>16</v>
      </c>
      <c r="F70" s="305" t="s">
        <v>16</v>
      </c>
      <c r="G70" s="305" t="s">
        <v>16</v>
      </c>
      <c r="H70" s="305" t="s">
        <v>16</v>
      </c>
      <c r="I70" s="305" t="s">
        <v>16</v>
      </c>
      <c r="J70" s="305">
        <v>765.1</v>
      </c>
      <c r="K70" s="305">
        <v>765.1</v>
      </c>
      <c r="L70" s="305">
        <v>703.7</v>
      </c>
    </row>
    <row r="71" spans="1:12" ht="12.75">
      <c r="A71" s="10" t="s">
        <v>89</v>
      </c>
      <c r="B71" s="305">
        <v>235.3</v>
      </c>
      <c r="C71" s="305" t="s">
        <v>16</v>
      </c>
      <c r="D71" s="305" t="s">
        <v>16</v>
      </c>
      <c r="E71" s="305" t="s">
        <v>16</v>
      </c>
      <c r="F71" s="305" t="s">
        <v>16</v>
      </c>
      <c r="G71" s="305" t="s">
        <v>16</v>
      </c>
      <c r="H71" s="305" t="s">
        <v>16</v>
      </c>
      <c r="I71" s="305" t="s">
        <v>16</v>
      </c>
      <c r="J71" s="305">
        <v>235.3</v>
      </c>
      <c r="K71" s="305">
        <v>235.3</v>
      </c>
      <c r="L71" s="305">
        <v>189.5</v>
      </c>
    </row>
    <row r="72" spans="1:12" ht="12.75">
      <c r="A72" s="10" t="s">
        <v>200</v>
      </c>
      <c r="B72" s="305" t="s">
        <v>16</v>
      </c>
      <c r="C72" s="305" t="s">
        <v>16</v>
      </c>
      <c r="D72" s="305" t="s">
        <v>16</v>
      </c>
      <c r="E72" s="305" t="s">
        <v>16</v>
      </c>
      <c r="F72" s="305">
        <v>100.1</v>
      </c>
      <c r="G72" s="305" t="s">
        <v>16</v>
      </c>
      <c r="H72" s="305" t="s">
        <v>16</v>
      </c>
      <c r="I72" s="305" t="s">
        <v>16</v>
      </c>
      <c r="J72" s="305">
        <v>100.1</v>
      </c>
      <c r="K72" s="305">
        <v>100.1</v>
      </c>
      <c r="L72" s="305">
        <v>3</v>
      </c>
    </row>
    <row r="73" spans="1:12" ht="12.75">
      <c r="A73" s="10" t="s">
        <v>92</v>
      </c>
      <c r="B73" s="305">
        <v>373.3</v>
      </c>
      <c r="C73" s="305" t="s">
        <v>16</v>
      </c>
      <c r="D73" s="305" t="s">
        <v>16</v>
      </c>
      <c r="E73" s="305" t="s">
        <v>16</v>
      </c>
      <c r="F73" s="305" t="s">
        <v>16</v>
      </c>
      <c r="G73" s="305" t="s">
        <v>16</v>
      </c>
      <c r="H73" s="305" t="s">
        <v>16</v>
      </c>
      <c r="I73" s="305" t="s">
        <v>16</v>
      </c>
      <c r="J73" s="305">
        <v>373.3</v>
      </c>
      <c r="K73" s="305">
        <v>373.3</v>
      </c>
      <c r="L73" s="305">
        <v>653.4</v>
      </c>
    </row>
    <row r="74" spans="1:12" ht="12.75">
      <c r="A74" s="10" t="s">
        <v>94</v>
      </c>
      <c r="B74" s="305">
        <v>12.9</v>
      </c>
      <c r="C74" s="305" t="s">
        <v>16</v>
      </c>
      <c r="D74" s="305" t="s">
        <v>16</v>
      </c>
      <c r="E74" s="305" t="s">
        <v>16</v>
      </c>
      <c r="F74" s="305" t="s">
        <v>16</v>
      </c>
      <c r="G74" s="305" t="s">
        <v>16</v>
      </c>
      <c r="H74" s="305" t="s">
        <v>16</v>
      </c>
      <c r="I74" s="305" t="s">
        <v>16</v>
      </c>
      <c r="J74" s="305">
        <v>12.9</v>
      </c>
      <c r="K74" s="305">
        <v>12.9</v>
      </c>
      <c r="L74" s="305">
        <v>3.2</v>
      </c>
    </row>
    <row r="75" spans="1:12" ht="12.75">
      <c r="A75" s="10"/>
      <c r="B75" s="305"/>
      <c r="C75" s="305"/>
      <c r="D75" s="305"/>
      <c r="E75" s="305"/>
      <c r="F75" s="318"/>
      <c r="G75" s="318"/>
      <c r="H75" s="318"/>
      <c r="I75" s="318"/>
      <c r="J75" s="318"/>
      <c r="K75" s="318"/>
      <c r="L75" s="318"/>
    </row>
    <row r="76" spans="1:12" ht="13.5">
      <c r="A76" s="24" t="s">
        <v>183</v>
      </c>
      <c r="B76" s="206">
        <v>11071.699999999999</v>
      </c>
      <c r="C76" s="206">
        <v>448.5</v>
      </c>
      <c r="D76" s="206">
        <v>2986.5</v>
      </c>
      <c r="E76" s="206">
        <v>1518.4</v>
      </c>
      <c r="F76" s="206">
        <v>100.1</v>
      </c>
      <c r="G76" s="206">
        <v>4</v>
      </c>
      <c r="H76" s="206">
        <v>135.7</v>
      </c>
      <c r="I76" s="206">
        <v>43.1</v>
      </c>
      <c r="J76" s="206">
        <v>16224.7</v>
      </c>
      <c r="K76" s="206">
        <v>6597</v>
      </c>
      <c r="L76" s="206">
        <v>10274.5</v>
      </c>
    </row>
    <row r="77" spans="1:13" ht="13.5">
      <c r="A77" s="42"/>
      <c r="B77" s="314"/>
      <c r="C77" s="314"/>
      <c r="D77" s="314"/>
      <c r="E77" s="314"/>
      <c r="F77" s="314"/>
      <c r="G77" s="314"/>
      <c r="H77" s="314"/>
      <c r="I77" s="314"/>
      <c r="J77" s="314"/>
      <c r="K77" s="304"/>
      <c r="L77" s="319"/>
      <c r="M77" s="319"/>
    </row>
    <row r="78" spans="1:13" ht="13.5">
      <c r="A78" s="42"/>
      <c r="B78" s="315"/>
      <c r="C78" s="315"/>
      <c r="D78" s="315" t="s">
        <v>201</v>
      </c>
      <c r="E78" s="315"/>
      <c r="F78" s="312"/>
      <c r="G78" s="312"/>
      <c r="H78" s="312"/>
      <c r="I78" s="322"/>
      <c r="J78" s="312"/>
      <c r="K78" s="312"/>
      <c r="L78" s="312"/>
      <c r="M78" s="312"/>
    </row>
    <row r="79" spans="1:13" ht="13.5">
      <c r="A79" s="42"/>
      <c r="B79" s="315"/>
      <c r="C79" s="315"/>
      <c r="D79" s="315" t="s">
        <v>212</v>
      </c>
      <c r="E79" s="315"/>
      <c r="F79" s="312"/>
      <c r="G79" s="312"/>
      <c r="H79" s="312"/>
      <c r="I79" s="323"/>
      <c r="J79" s="312"/>
      <c r="K79" s="312" t="s">
        <v>16</v>
      </c>
      <c r="L79" s="312" t="s">
        <v>16</v>
      </c>
      <c r="M79" s="312" t="s">
        <v>16</v>
      </c>
    </row>
    <row r="80" spans="1:44" s="51" customFormat="1" ht="12.75">
      <c r="A80" s="45"/>
      <c r="B80" s="315"/>
      <c r="C80" s="315" t="s">
        <v>204</v>
      </c>
      <c r="D80" s="315" t="s">
        <v>205</v>
      </c>
      <c r="E80" s="315" t="s">
        <v>206</v>
      </c>
      <c r="F80" s="312"/>
      <c r="G80" s="312"/>
      <c r="H80" s="312"/>
      <c r="I80" s="312"/>
      <c r="J80" s="312"/>
      <c r="K80" s="312"/>
      <c r="L80" s="312"/>
      <c r="M80" s="312"/>
      <c r="N80" s="312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51" customFormat="1" ht="12.75">
      <c r="A81" s="75" t="s">
        <v>180</v>
      </c>
      <c r="B81" s="315" t="s">
        <v>222</v>
      </c>
      <c r="C81" s="315" t="s">
        <v>208</v>
      </c>
      <c r="D81" s="315" t="s">
        <v>209</v>
      </c>
      <c r="E81" s="315" t="s">
        <v>210</v>
      </c>
      <c r="F81" s="312"/>
      <c r="G81" s="312"/>
      <c r="H81" s="312"/>
      <c r="I81" s="312"/>
      <c r="J81" s="312"/>
      <c r="K81" s="312"/>
      <c r="L81" s="312"/>
      <c r="M81" s="312"/>
      <c r="N81" s="312"/>
      <c r="O81" s="45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 t="s">
        <v>16</v>
      </c>
      <c r="AO81" t="s">
        <v>16</v>
      </c>
      <c r="AP81">
        <v>67.2</v>
      </c>
      <c r="AQ81">
        <v>67.2</v>
      </c>
      <c r="AR81">
        <v>10.1</v>
      </c>
    </row>
    <row r="82" spans="1:39" s="51" customFormat="1" ht="12.75">
      <c r="A82" s="10"/>
      <c r="B82" s="305"/>
      <c r="C82" s="305"/>
      <c r="D82" s="305"/>
      <c r="E82" s="305"/>
      <c r="F82" s="295"/>
      <c r="G82" s="312"/>
      <c r="H82" s="312"/>
      <c r="I82" s="312"/>
      <c r="J82" s="312"/>
      <c r="K82" s="312"/>
      <c r="L82" s="312"/>
      <c r="M82" s="312"/>
      <c r="N82" s="31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s="51" customFormat="1" ht="13.5">
      <c r="A83" s="41" t="s">
        <v>125</v>
      </c>
      <c r="B83" s="305"/>
      <c r="C83" s="305"/>
      <c r="D83" s="305"/>
      <c r="E83" s="305"/>
      <c r="F83" s="295"/>
      <c r="G83" s="312"/>
      <c r="H83" s="312"/>
      <c r="I83" s="312"/>
      <c r="J83" s="312"/>
      <c r="K83" s="312"/>
      <c r="L83" s="312"/>
      <c r="M83" s="312"/>
      <c r="N83" s="312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s="51" customFormat="1" ht="12.75">
      <c r="A84" s="10" t="s">
        <v>95</v>
      </c>
      <c r="B84" s="305">
        <v>52.7</v>
      </c>
      <c r="C84" s="305">
        <v>52.7</v>
      </c>
      <c r="D84" s="305">
        <v>52.7</v>
      </c>
      <c r="E84" s="305">
        <v>0.3</v>
      </c>
      <c r="F84" s="312"/>
      <c r="G84" s="312"/>
      <c r="H84" s="312"/>
      <c r="I84" s="312"/>
      <c r="J84" s="312"/>
      <c r="K84" s="312"/>
      <c r="L84" s="312"/>
      <c r="M84" s="312"/>
      <c r="N84" s="312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14" ht="12.75">
      <c r="A85" s="10" t="s">
        <v>96</v>
      </c>
      <c r="B85" s="305">
        <v>137.1</v>
      </c>
      <c r="C85" s="305">
        <v>137.1</v>
      </c>
      <c r="D85" s="305">
        <v>137.1</v>
      </c>
      <c r="E85" s="305">
        <v>88.6</v>
      </c>
      <c r="F85" s="312"/>
      <c r="G85" s="312"/>
      <c r="H85" s="312"/>
      <c r="I85" s="312"/>
      <c r="J85" s="312"/>
      <c r="K85" s="312"/>
      <c r="L85" s="312"/>
      <c r="M85" s="312"/>
      <c r="N85" s="312"/>
    </row>
    <row r="86" spans="1:14" ht="12.75">
      <c r="A86" s="10" t="s">
        <v>97</v>
      </c>
      <c r="B86" s="305">
        <v>278.7</v>
      </c>
      <c r="C86" s="305">
        <v>278.7</v>
      </c>
      <c r="D86" s="305">
        <v>278.7</v>
      </c>
      <c r="E86" s="305">
        <v>6.7</v>
      </c>
      <c r="F86" s="312"/>
      <c r="G86" s="312"/>
      <c r="H86" s="312"/>
      <c r="I86" s="312"/>
      <c r="J86" s="312"/>
      <c r="K86" s="312"/>
      <c r="L86" s="312"/>
      <c r="M86" s="312"/>
      <c r="N86" s="312"/>
    </row>
    <row r="87" spans="1:14" ht="12.75">
      <c r="A87" s="10" t="s">
        <v>98</v>
      </c>
      <c r="B87" s="305">
        <v>513.2</v>
      </c>
      <c r="C87" s="305">
        <v>513.2</v>
      </c>
      <c r="D87" s="305">
        <v>513.2</v>
      </c>
      <c r="E87" s="305">
        <v>2.7</v>
      </c>
      <c r="F87" s="312"/>
      <c r="G87" s="312"/>
      <c r="H87" s="312"/>
      <c r="I87" s="312"/>
      <c r="J87" s="312"/>
      <c r="K87" s="312"/>
      <c r="L87" s="312"/>
      <c r="M87" s="312"/>
      <c r="N87" s="312"/>
    </row>
    <row r="88" spans="1:14" ht="12.75">
      <c r="A88" s="10" t="s">
        <v>99</v>
      </c>
      <c r="B88" s="305">
        <v>3190.3</v>
      </c>
      <c r="C88" s="305">
        <v>3190.3</v>
      </c>
      <c r="D88" s="305">
        <v>2309.3</v>
      </c>
      <c r="E88" s="305">
        <v>11.8</v>
      </c>
      <c r="F88" s="312"/>
      <c r="G88" s="312"/>
      <c r="H88" s="312"/>
      <c r="I88" s="312"/>
      <c r="J88" s="312"/>
      <c r="K88" s="312"/>
      <c r="L88" s="312"/>
      <c r="M88" s="312"/>
      <c r="N88" s="312"/>
    </row>
    <row r="89" spans="1:14" ht="12.75">
      <c r="A89" s="10" t="s">
        <v>101</v>
      </c>
      <c r="B89" s="305">
        <v>1797.4</v>
      </c>
      <c r="C89" s="305">
        <v>1797.4</v>
      </c>
      <c r="D89" s="305">
        <v>1496.4</v>
      </c>
      <c r="E89" s="305">
        <v>8.2</v>
      </c>
      <c r="F89" s="312"/>
      <c r="G89" s="312"/>
      <c r="H89" s="312"/>
      <c r="I89" s="312"/>
      <c r="J89" s="312"/>
      <c r="K89" s="312"/>
      <c r="L89" s="312"/>
      <c r="M89" s="312"/>
      <c r="N89" s="312"/>
    </row>
    <row r="90" spans="1:14" ht="12.75">
      <c r="A90" s="10" t="s">
        <v>102</v>
      </c>
      <c r="B90" s="305">
        <v>59.1</v>
      </c>
      <c r="C90" s="305">
        <v>59.1</v>
      </c>
      <c r="D90" s="305">
        <v>59.1</v>
      </c>
      <c r="E90" s="305">
        <v>7.8</v>
      </c>
      <c r="F90" s="295"/>
      <c r="G90" s="312"/>
      <c r="H90" s="312"/>
      <c r="I90" s="312"/>
      <c r="J90" s="312"/>
      <c r="K90" s="312"/>
      <c r="L90" s="312"/>
      <c r="M90" s="312"/>
      <c r="N90" s="312"/>
    </row>
    <row r="91" spans="1:14" ht="12.75">
      <c r="A91" s="10"/>
      <c r="B91" s="305"/>
      <c r="C91" s="305"/>
      <c r="D91" s="305"/>
      <c r="E91" s="305"/>
      <c r="F91" s="312"/>
      <c r="G91" s="312"/>
      <c r="H91" s="312"/>
      <c r="I91" s="312"/>
      <c r="J91" s="312"/>
      <c r="K91" s="312"/>
      <c r="L91" s="312"/>
      <c r="M91" s="312"/>
      <c r="N91" s="312"/>
    </row>
    <row r="92" spans="1:14" ht="12.75">
      <c r="A92" s="10"/>
      <c r="B92" s="305">
        <v>6028.5</v>
      </c>
      <c r="C92" s="305">
        <v>6028.5</v>
      </c>
      <c r="D92" s="305"/>
      <c r="E92" s="305">
        <v>126.2</v>
      </c>
      <c r="F92" s="319"/>
      <c r="G92" s="319"/>
      <c r="H92" s="312"/>
      <c r="I92" s="312"/>
      <c r="J92" s="312"/>
      <c r="K92" s="312"/>
      <c r="L92" s="312"/>
      <c r="M92" s="312"/>
      <c r="N92" s="312"/>
    </row>
    <row r="93" spans="1:14" ht="12.75">
      <c r="A93" s="10"/>
      <c r="B93" s="305"/>
      <c r="C93" s="305"/>
      <c r="D93" s="305"/>
      <c r="E93" s="305"/>
      <c r="F93" s="319"/>
      <c r="G93" s="319"/>
      <c r="H93" s="312"/>
      <c r="I93" s="312"/>
      <c r="J93" s="312"/>
      <c r="K93" s="312"/>
      <c r="L93" s="312"/>
      <c r="M93" s="312"/>
      <c r="N93" s="312"/>
    </row>
    <row r="94" spans="1:14" ht="12.75">
      <c r="A94" s="10"/>
      <c r="B94" s="305"/>
      <c r="C94" s="305"/>
      <c r="D94" s="305"/>
      <c r="E94" s="305"/>
      <c r="F94" s="312"/>
      <c r="G94" s="305"/>
      <c r="H94" s="312"/>
      <c r="I94" s="312"/>
      <c r="J94" s="312"/>
      <c r="K94" s="312"/>
      <c r="L94" s="312"/>
      <c r="M94" s="312"/>
      <c r="N94" s="312"/>
    </row>
    <row r="95" spans="1:14" ht="13.5">
      <c r="A95" s="24" t="s">
        <v>185</v>
      </c>
      <c r="B95" s="206">
        <v>6028.5</v>
      </c>
      <c r="C95" s="206">
        <v>6028.5</v>
      </c>
      <c r="D95" s="310">
        <v>4287</v>
      </c>
      <c r="E95" s="310">
        <v>126.2</v>
      </c>
      <c r="F95" s="312"/>
      <c r="G95" s="312"/>
      <c r="H95" s="312"/>
      <c r="I95" s="312"/>
      <c r="J95" s="312"/>
      <c r="K95" s="312"/>
      <c r="L95" s="312"/>
      <c r="M95" s="312"/>
      <c r="N95" s="312"/>
    </row>
    <row r="96" spans="1:17" s="51" customFormat="1" ht="13.5">
      <c r="A96" s="42"/>
      <c r="B96" s="324"/>
      <c r="C96" s="324"/>
      <c r="D96" s="324"/>
      <c r="E96" s="324"/>
      <c r="F96" s="324"/>
      <c r="G96" s="319"/>
      <c r="H96" s="312"/>
      <c r="I96" s="312"/>
      <c r="J96" s="312"/>
      <c r="K96" s="312"/>
      <c r="L96" s="312"/>
      <c r="M96" s="312"/>
      <c r="N96" s="312"/>
      <c r="O96"/>
      <c r="P96"/>
      <c r="Q96"/>
    </row>
    <row r="97" spans="1:17" s="51" customFormat="1" ht="13.5">
      <c r="A97" s="42"/>
      <c r="B97" s="314"/>
      <c r="C97" s="321"/>
      <c r="D97" s="321" t="s">
        <v>201</v>
      </c>
      <c r="E97" s="321"/>
      <c r="F97" s="317"/>
      <c r="G97" s="319"/>
      <c r="H97" s="319"/>
      <c r="I97" s="319"/>
      <c r="J97" s="319"/>
      <c r="K97" s="319"/>
      <c r="L97" s="319"/>
      <c r="M97" s="319"/>
      <c r="N97" s="319"/>
      <c r="O97"/>
      <c r="P97"/>
      <c r="Q97"/>
    </row>
    <row r="98" spans="1:17" s="51" customFormat="1" ht="13.5">
      <c r="A98" s="42"/>
      <c r="B98" s="314"/>
      <c r="C98" s="321"/>
      <c r="D98" s="321" t="s">
        <v>212</v>
      </c>
      <c r="E98" s="321"/>
      <c r="F98" s="317"/>
      <c r="G98" s="319"/>
      <c r="H98" s="319"/>
      <c r="I98" s="319"/>
      <c r="J98" s="319"/>
      <c r="K98" s="319"/>
      <c r="L98" s="319"/>
      <c r="M98" s="319"/>
      <c r="N98" s="319"/>
      <c r="O98"/>
      <c r="P98"/>
      <c r="Q98"/>
    </row>
    <row r="99" spans="1:18" s="51" customFormat="1" ht="12.75">
      <c r="A99" s="45"/>
      <c r="B99" s="313"/>
      <c r="C99" s="321" t="s">
        <v>204</v>
      </c>
      <c r="D99" s="321" t="s">
        <v>205</v>
      </c>
      <c r="E99" s="321" t="s">
        <v>206</v>
      </c>
      <c r="F99" s="313"/>
      <c r="G99" s="313"/>
      <c r="H99" s="313"/>
      <c r="I99" s="313"/>
      <c r="J99" s="313"/>
      <c r="K99" s="313"/>
      <c r="L99" s="304"/>
      <c r="M99" s="304"/>
      <c r="N99" s="304"/>
      <c r="O99"/>
      <c r="P99"/>
      <c r="Q99"/>
      <c r="R99" s="77"/>
    </row>
    <row r="100" spans="1:21" ht="13.5">
      <c r="A100" s="42" t="s">
        <v>126</v>
      </c>
      <c r="B100" s="321" t="s">
        <v>224</v>
      </c>
      <c r="C100" s="321" t="s">
        <v>208</v>
      </c>
      <c r="D100" s="321" t="s">
        <v>209</v>
      </c>
      <c r="E100" s="321" t="s">
        <v>210</v>
      </c>
      <c r="F100" s="305"/>
      <c r="G100" s="305"/>
      <c r="H100" s="305"/>
      <c r="I100" s="305"/>
      <c r="J100" s="305"/>
      <c r="K100" s="305"/>
      <c r="L100" s="295"/>
      <c r="M100" s="295"/>
      <c r="N100" s="295"/>
      <c r="O100" s="51"/>
      <c r="P100" s="51"/>
      <c r="Q100" s="51"/>
      <c r="R100" s="51"/>
      <c r="S100" s="51"/>
      <c r="T100" s="51"/>
      <c r="U100" s="52"/>
    </row>
    <row r="101" spans="1:21" ht="12.75">
      <c r="A101" s="10" t="s">
        <v>104</v>
      </c>
      <c r="B101" s="305">
        <v>67.2</v>
      </c>
      <c r="C101" s="305">
        <v>67.2</v>
      </c>
      <c r="D101" s="305">
        <v>67.2</v>
      </c>
      <c r="E101" s="305">
        <v>10.1</v>
      </c>
      <c r="F101" s="305"/>
      <c r="G101" s="305"/>
      <c r="H101" s="305"/>
      <c r="I101" s="305"/>
      <c r="J101" s="305"/>
      <c r="K101" s="305"/>
      <c r="L101" s="295"/>
      <c r="M101" s="295"/>
      <c r="N101" s="295"/>
      <c r="O101" s="51"/>
      <c r="P101" s="51"/>
      <c r="Q101" s="51"/>
      <c r="R101" s="51"/>
      <c r="S101" s="51"/>
      <c r="T101" s="51"/>
      <c r="U101" s="52"/>
    </row>
    <row r="102" spans="1:22" ht="12.75">
      <c r="A102" s="10"/>
      <c r="B102" s="305"/>
      <c r="C102" s="305"/>
      <c r="D102" s="305"/>
      <c r="E102" s="305"/>
      <c r="F102" s="313"/>
      <c r="G102" s="313"/>
      <c r="H102" s="313"/>
      <c r="I102" s="313"/>
      <c r="J102" s="313"/>
      <c r="K102" s="313"/>
      <c r="L102" s="304"/>
      <c r="M102" s="304"/>
      <c r="N102" s="304"/>
      <c r="O102" s="51"/>
      <c r="P102" s="51"/>
      <c r="Q102" s="51"/>
      <c r="R102" s="51"/>
      <c r="S102" s="51"/>
      <c r="T102" s="51"/>
      <c r="U102" s="77"/>
      <c r="V102" s="51"/>
    </row>
    <row r="103" spans="1:22" ht="13.5">
      <c r="A103" s="24" t="s">
        <v>187</v>
      </c>
      <c r="B103" s="206">
        <v>67.2</v>
      </c>
      <c r="C103" s="206">
        <v>67.2</v>
      </c>
      <c r="D103" s="206">
        <v>67.2</v>
      </c>
      <c r="E103" s="206">
        <v>10.1</v>
      </c>
      <c r="F103" s="314"/>
      <c r="G103" s="314"/>
      <c r="H103" s="314"/>
      <c r="I103" s="314"/>
      <c r="J103" s="314"/>
      <c r="K103" s="314"/>
      <c r="L103" s="304"/>
      <c r="M103" s="304"/>
      <c r="N103" s="304"/>
      <c r="O103" s="77"/>
      <c r="P103" s="77"/>
      <c r="Q103" s="77"/>
      <c r="R103" s="77"/>
      <c r="S103" s="77"/>
      <c r="T103" s="77"/>
      <c r="U103" s="77"/>
      <c r="V103" s="51"/>
    </row>
    <row r="104" spans="1:21" s="51" customFormat="1" ht="13.5">
      <c r="A104" s="42"/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04"/>
      <c r="M104" s="304"/>
      <c r="N104" s="304"/>
      <c r="O104" s="52"/>
      <c r="P104" s="52"/>
      <c r="Q104" s="52"/>
      <c r="R104" s="52"/>
      <c r="S104" s="52"/>
      <c r="T104" s="52"/>
      <c r="U104" s="77"/>
    </row>
    <row r="105" spans="1:26" s="51" customFormat="1" ht="13.5">
      <c r="A105" s="42"/>
      <c r="B105" s="321"/>
      <c r="C105" s="321"/>
      <c r="D105" s="321" t="s">
        <v>201</v>
      </c>
      <c r="E105" s="321"/>
      <c r="F105" s="312"/>
      <c r="G105" s="319"/>
      <c r="H105" s="319"/>
      <c r="I105" s="319"/>
      <c r="J105" s="319"/>
      <c r="K105" s="312"/>
      <c r="L105" s="312"/>
      <c r="M105" s="312"/>
      <c r="N105" s="312"/>
      <c r="O105" s="52"/>
      <c r="P105" s="52"/>
      <c r="Q105" s="52"/>
      <c r="R105" s="52"/>
      <c r="S105" s="52"/>
      <c r="T105" s="52"/>
      <c r="U105"/>
      <c r="V105"/>
      <c r="W105"/>
      <c r="X105"/>
      <c r="Y105"/>
      <c r="Z105"/>
    </row>
    <row r="106" spans="1:26" s="51" customFormat="1" ht="13.5">
      <c r="A106" s="42"/>
      <c r="B106" s="321"/>
      <c r="C106" s="321"/>
      <c r="D106" s="321" t="s">
        <v>212</v>
      </c>
      <c r="E106" s="321"/>
      <c r="F106" s="312"/>
      <c r="G106" s="319"/>
      <c r="H106" s="319"/>
      <c r="I106" s="319"/>
      <c r="J106" s="319"/>
      <c r="K106" s="312"/>
      <c r="L106" s="312"/>
      <c r="M106" s="312"/>
      <c r="N106" s="312"/>
      <c r="O106" s="77"/>
      <c r="P106" s="77"/>
      <c r="Q106" s="77"/>
      <c r="R106" s="77"/>
      <c r="S106" s="77"/>
      <c r="T106" s="77"/>
      <c r="U106"/>
      <c r="V106"/>
      <c r="W106"/>
      <c r="X106"/>
      <c r="Y106"/>
      <c r="Z106"/>
    </row>
    <row r="107" spans="1:26" s="51" customFormat="1" ht="13.5">
      <c r="A107" s="42"/>
      <c r="B107" s="321" t="s">
        <v>225</v>
      </c>
      <c r="C107" s="321" t="s">
        <v>204</v>
      </c>
      <c r="D107" s="321" t="s">
        <v>205</v>
      </c>
      <c r="E107" s="321" t="s">
        <v>206</v>
      </c>
      <c r="F107" s="312"/>
      <c r="G107" s="319"/>
      <c r="H107" s="319"/>
      <c r="I107" s="319"/>
      <c r="J107" s="319"/>
      <c r="K107" s="312"/>
      <c r="L107" s="312"/>
      <c r="M107" s="312"/>
      <c r="N107" s="312"/>
      <c r="O107" s="77"/>
      <c r="P107" s="77"/>
      <c r="Q107" s="77"/>
      <c r="R107" s="77"/>
      <c r="S107" s="77"/>
      <c r="T107" s="77"/>
      <c r="U107"/>
      <c r="V107"/>
      <c r="W107"/>
      <c r="X107"/>
      <c r="Y107"/>
      <c r="Z107"/>
    </row>
    <row r="108" spans="1:26" s="51" customFormat="1" ht="12.75">
      <c r="A108" s="45"/>
      <c r="B108" s="321" t="s">
        <v>226</v>
      </c>
      <c r="C108" s="321" t="s">
        <v>208</v>
      </c>
      <c r="D108" s="321" t="s">
        <v>209</v>
      </c>
      <c r="E108" s="321" t="s">
        <v>210</v>
      </c>
      <c r="F108" s="312"/>
      <c r="G108" s="319"/>
      <c r="H108" s="319"/>
      <c r="I108" s="319"/>
      <c r="J108" s="319"/>
      <c r="K108" s="312"/>
      <c r="L108" s="312"/>
      <c r="M108" s="312"/>
      <c r="N108" s="312"/>
      <c r="O108" s="77"/>
      <c r="P108" s="77"/>
      <c r="Q108" s="77"/>
      <c r="R108" s="77"/>
      <c r="S108" s="77"/>
      <c r="T108" s="77"/>
      <c r="U108"/>
      <c r="V108"/>
      <c r="W108"/>
      <c r="X108"/>
      <c r="Y108"/>
      <c r="Z108"/>
    </row>
    <row r="109" spans="1:21" ht="13.5">
      <c r="A109" s="41" t="s">
        <v>227</v>
      </c>
      <c r="B109" s="305"/>
      <c r="C109" s="305"/>
      <c r="D109" s="305"/>
      <c r="E109" s="305"/>
      <c r="F109" s="305"/>
      <c r="G109" s="312"/>
      <c r="H109" s="312"/>
      <c r="I109" s="312"/>
      <c r="J109" s="312"/>
      <c r="K109" s="305"/>
      <c r="L109" s="295"/>
      <c r="M109" s="295"/>
      <c r="N109" s="295"/>
      <c r="U109" s="52"/>
    </row>
    <row r="110" spans="1:30" ht="12.75">
      <c r="A110" s="10" t="s">
        <v>155</v>
      </c>
      <c r="B110" s="305">
        <v>2289.1</v>
      </c>
      <c r="C110" s="305">
        <v>2289.1</v>
      </c>
      <c r="D110" s="305">
        <v>1877</v>
      </c>
      <c r="E110" s="305">
        <v>2046.2</v>
      </c>
      <c r="F110" s="295"/>
      <c r="G110" s="312"/>
      <c r="H110" s="312"/>
      <c r="I110" s="312"/>
      <c r="J110" s="312"/>
      <c r="K110" s="295"/>
      <c r="L110" s="295"/>
      <c r="M110" s="295"/>
      <c r="N110" s="295"/>
      <c r="U110" s="10"/>
      <c r="V110" s="10"/>
      <c r="W110" s="10"/>
      <c r="X110" s="10"/>
      <c r="Y110" s="10"/>
      <c r="Z110" s="10"/>
      <c r="AD110" s="10"/>
    </row>
    <row r="111" spans="1:30" ht="12.75">
      <c r="A111" s="10" t="s">
        <v>105</v>
      </c>
      <c r="B111" s="305">
        <v>330.1</v>
      </c>
      <c r="C111" s="305">
        <v>330.1</v>
      </c>
      <c r="D111" s="305">
        <v>330.1</v>
      </c>
      <c r="E111" s="305">
        <v>361.9</v>
      </c>
      <c r="F111" s="295"/>
      <c r="G111" s="312"/>
      <c r="H111" s="312"/>
      <c r="I111" s="312"/>
      <c r="J111" s="312"/>
      <c r="K111" s="295"/>
      <c r="L111" s="295"/>
      <c r="M111" s="295"/>
      <c r="N111" s="295"/>
      <c r="U111" s="10"/>
      <c r="V111" s="10"/>
      <c r="W111" s="10"/>
      <c r="X111" s="10"/>
      <c r="Y111" s="10"/>
      <c r="Z111" s="10"/>
      <c r="AD111" s="10"/>
    </row>
    <row r="112" spans="1:30" ht="12.75">
      <c r="A112" s="10" t="s">
        <v>106</v>
      </c>
      <c r="B112" s="305">
        <v>1155.4</v>
      </c>
      <c r="C112" s="305">
        <v>1155.4</v>
      </c>
      <c r="D112" s="305">
        <v>1155.4</v>
      </c>
      <c r="E112" s="305">
        <v>293.1</v>
      </c>
      <c r="F112" s="295"/>
      <c r="G112" s="312"/>
      <c r="H112" s="312"/>
      <c r="I112" s="312"/>
      <c r="J112" s="312"/>
      <c r="K112" s="295"/>
      <c r="L112" s="295"/>
      <c r="M112" s="295"/>
      <c r="N112" s="295"/>
      <c r="U112" s="10"/>
      <c r="V112" s="10"/>
      <c r="W112" s="10"/>
      <c r="X112" s="10"/>
      <c r="Y112" s="10"/>
      <c r="Z112" s="10"/>
      <c r="AD112" s="10"/>
    </row>
    <row r="113" spans="1:30" ht="12.75">
      <c r="A113" s="10" t="s">
        <v>228</v>
      </c>
      <c r="B113" s="305">
        <v>32.3</v>
      </c>
      <c r="C113" s="305">
        <v>32.3</v>
      </c>
      <c r="D113" s="305">
        <v>32.3</v>
      </c>
      <c r="E113" s="305">
        <v>14.8</v>
      </c>
      <c r="F113" s="295"/>
      <c r="G113" s="312"/>
      <c r="H113" s="312"/>
      <c r="I113" s="312"/>
      <c r="J113" s="312"/>
      <c r="K113" s="295"/>
      <c r="L113" s="295"/>
      <c r="M113" s="295"/>
      <c r="N113" s="295"/>
      <c r="O113" s="52"/>
      <c r="P113" s="52"/>
      <c r="Q113" s="52"/>
      <c r="R113" s="52"/>
      <c r="S113" s="52"/>
      <c r="T113" s="52"/>
      <c r="U113" s="10"/>
      <c r="V113" s="10"/>
      <c r="W113" s="10"/>
      <c r="X113" s="10"/>
      <c r="Y113" s="10"/>
      <c r="Z113" s="10"/>
      <c r="AD113" s="10"/>
    </row>
    <row r="114" spans="1:30" ht="12.75">
      <c r="A114" s="10" t="s">
        <v>108</v>
      </c>
      <c r="B114" s="305">
        <v>2021</v>
      </c>
      <c r="C114" s="305">
        <v>2021</v>
      </c>
      <c r="D114" s="305">
        <v>1842.9</v>
      </c>
      <c r="E114" s="305">
        <v>131.1</v>
      </c>
      <c r="F114" s="295"/>
      <c r="G114" s="312"/>
      <c r="H114" s="312"/>
      <c r="I114" s="312"/>
      <c r="J114" s="312"/>
      <c r="K114" s="295"/>
      <c r="L114" s="295"/>
      <c r="M114" s="295"/>
      <c r="N114" s="295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D114" s="10"/>
    </row>
    <row r="115" spans="1:30" ht="12.75">
      <c r="A115" s="10"/>
      <c r="B115" s="305"/>
      <c r="C115" s="305"/>
      <c r="D115" s="305"/>
      <c r="E115" s="305"/>
      <c r="F115" s="295"/>
      <c r="G115" s="312"/>
      <c r="H115" s="312"/>
      <c r="I115" s="312"/>
      <c r="J115" s="312"/>
      <c r="K115" s="295"/>
      <c r="L115" s="295"/>
      <c r="M115" s="295"/>
      <c r="N115" s="295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D115" s="10"/>
    </row>
    <row r="116" spans="1:30" ht="13.5">
      <c r="A116" s="24" t="s">
        <v>192</v>
      </c>
      <c r="B116" s="206">
        <v>5828</v>
      </c>
      <c r="C116" s="206">
        <v>5828</v>
      </c>
      <c r="D116" s="206">
        <v>4258</v>
      </c>
      <c r="E116" s="206">
        <v>2847.1</v>
      </c>
      <c r="F116" s="295"/>
      <c r="G116" s="312"/>
      <c r="H116" s="312"/>
      <c r="I116" s="312"/>
      <c r="J116" s="312"/>
      <c r="K116" s="295"/>
      <c r="L116" s="295"/>
      <c r="M116" s="295"/>
      <c r="N116" s="295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D116" s="10"/>
    </row>
    <row r="117" spans="1:30" ht="12.75">
      <c r="A117" s="10"/>
      <c r="B117" s="305"/>
      <c r="C117" s="305"/>
      <c r="D117" s="305"/>
      <c r="E117" s="305"/>
      <c r="F117" s="295"/>
      <c r="G117" s="305"/>
      <c r="H117" s="305"/>
      <c r="I117" s="305"/>
      <c r="J117" s="305"/>
      <c r="K117" s="305"/>
      <c r="L117" s="295"/>
      <c r="M117" s="295"/>
      <c r="N117" s="295"/>
      <c r="O117" s="10"/>
      <c r="P117" s="10"/>
      <c r="Q117" s="10"/>
      <c r="R117" s="10"/>
      <c r="S117" s="10"/>
      <c r="T117" s="10"/>
      <c r="U117" s="52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2.75">
      <c r="A118" s="10"/>
      <c r="B118" s="22"/>
      <c r="C118" s="22"/>
      <c r="D118" s="36"/>
      <c r="E118" s="22"/>
      <c r="F118" s="10"/>
      <c r="G118" s="22"/>
      <c r="H118" s="22"/>
      <c r="I118" s="22"/>
      <c r="J118" s="22"/>
      <c r="K118" s="22"/>
      <c r="L118" s="52"/>
      <c r="M118" s="52"/>
      <c r="N118" s="52"/>
      <c r="O118" s="10"/>
      <c r="P118" s="10"/>
      <c r="Q118" s="10"/>
      <c r="R118" s="10"/>
      <c r="S118" s="10"/>
      <c r="T118" s="10"/>
      <c r="U118" s="52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2.75">
      <c r="A119" s="45"/>
      <c r="B119" s="50"/>
      <c r="C119" s="50"/>
      <c r="D119" s="47"/>
      <c r="E119" s="50"/>
      <c r="F119" s="10"/>
      <c r="G119" s="50"/>
      <c r="H119" s="50"/>
      <c r="I119" s="50"/>
      <c r="J119" s="50"/>
      <c r="K119" s="50"/>
      <c r="L119" s="77"/>
      <c r="M119" s="77"/>
      <c r="N119" s="77"/>
      <c r="O119" s="10"/>
      <c r="P119" s="10"/>
      <c r="Q119" s="10"/>
      <c r="R119" s="10"/>
      <c r="S119" s="10"/>
      <c r="T119" s="10"/>
      <c r="U119" s="77"/>
      <c r="V119" s="45"/>
      <c r="W119" s="10"/>
      <c r="X119" s="10"/>
      <c r="Y119" s="10"/>
      <c r="Z119" s="10"/>
      <c r="AA119" s="10"/>
      <c r="AB119" s="10"/>
      <c r="AC119" s="10"/>
      <c r="AD119" s="10"/>
    </row>
    <row r="120" spans="1:30" ht="12.75">
      <c r="A120" s="45"/>
      <c r="B120" s="50"/>
      <c r="C120" s="50"/>
      <c r="D120" s="47"/>
      <c r="E120" s="50"/>
      <c r="F120" s="10"/>
      <c r="G120" s="50"/>
      <c r="H120" s="50"/>
      <c r="I120" s="50"/>
      <c r="J120" s="50"/>
      <c r="K120" s="50"/>
      <c r="L120" s="77"/>
      <c r="M120" s="77"/>
      <c r="N120" s="77"/>
      <c r="O120" s="10"/>
      <c r="P120" s="10"/>
      <c r="Q120" s="10"/>
      <c r="R120" s="10"/>
      <c r="S120" s="10"/>
      <c r="T120" s="10"/>
      <c r="U120" s="77"/>
      <c r="V120" s="45"/>
      <c r="W120" s="10"/>
      <c r="X120" s="10"/>
      <c r="Y120" s="10"/>
      <c r="Z120" s="10"/>
      <c r="AA120" s="10"/>
      <c r="AB120" s="10"/>
      <c r="AC120" s="10"/>
      <c r="AD120" s="10"/>
    </row>
    <row r="121" spans="1:30" ht="12.75">
      <c r="A121" s="45"/>
      <c r="B121" s="50"/>
      <c r="C121" s="50"/>
      <c r="D121" s="47"/>
      <c r="E121" s="50"/>
      <c r="F121" s="22"/>
      <c r="G121" s="50"/>
      <c r="H121" s="50"/>
      <c r="I121" s="50"/>
      <c r="J121" s="50"/>
      <c r="K121" s="50"/>
      <c r="L121" s="77"/>
      <c r="M121" s="77"/>
      <c r="N121" s="77"/>
      <c r="O121" s="52"/>
      <c r="P121" s="52"/>
      <c r="Q121" s="52"/>
      <c r="R121" s="52"/>
      <c r="S121" s="52"/>
      <c r="T121" s="52"/>
      <c r="U121" s="77"/>
      <c r="V121" s="45"/>
      <c r="W121" s="10"/>
      <c r="X121" s="10"/>
      <c r="Y121" s="10"/>
      <c r="Z121" s="10"/>
      <c r="AA121" s="10"/>
      <c r="AB121" s="10"/>
      <c r="AC121" s="10"/>
      <c r="AD121" s="10"/>
    </row>
    <row r="122" spans="1:30" ht="13.5">
      <c r="A122" s="51"/>
      <c r="B122" s="43"/>
      <c r="C122" s="43"/>
      <c r="D122" s="44"/>
      <c r="E122" s="43"/>
      <c r="F122" s="22"/>
      <c r="G122" s="43"/>
      <c r="H122" s="43"/>
      <c r="I122" s="43"/>
      <c r="J122" s="43"/>
      <c r="K122" s="43"/>
      <c r="L122" s="77"/>
      <c r="M122" s="77"/>
      <c r="N122" s="77"/>
      <c r="O122" s="52"/>
      <c r="P122" s="52"/>
      <c r="Q122" s="52"/>
      <c r="R122" s="52"/>
      <c r="S122" s="52"/>
      <c r="T122" s="52"/>
      <c r="U122" s="77"/>
      <c r="V122" s="45"/>
      <c r="W122" s="10"/>
      <c r="X122" s="10"/>
      <c r="Y122" s="10"/>
      <c r="Z122" s="10"/>
      <c r="AA122" s="10"/>
      <c r="AB122" s="10"/>
      <c r="AC122" s="10"/>
      <c r="AD122" s="10"/>
    </row>
    <row r="123" spans="1:22" ht="12.75">
      <c r="A123" s="46"/>
      <c r="B123" s="47"/>
      <c r="C123" s="47"/>
      <c r="D123" s="47"/>
      <c r="E123" s="47"/>
      <c r="F123" s="50"/>
      <c r="G123" s="47"/>
      <c r="H123" s="47"/>
      <c r="I123" s="47"/>
      <c r="J123" s="47"/>
      <c r="K123" s="45"/>
      <c r="L123" s="45"/>
      <c r="M123" s="45"/>
      <c r="N123" s="45"/>
      <c r="O123" s="77"/>
      <c r="P123" s="77"/>
      <c r="Q123" s="77"/>
      <c r="R123" s="77"/>
      <c r="S123" s="77"/>
      <c r="T123" s="77"/>
      <c r="U123" s="45"/>
      <c r="V123" s="51"/>
    </row>
    <row r="124" spans="1:22" ht="12.75">
      <c r="A124" s="45"/>
      <c r="B124" s="81"/>
      <c r="C124" s="81"/>
      <c r="D124" s="47"/>
      <c r="E124" s="47"/>
      <c r="F124" s="50"/>
      <c r="G124" s="47"/>
      <c r="H124" s="81"/>
      <c r="I124" s="81"/>
      <c r="J124" s="81"/>
      <c r="K124" s="45"/>
      <c r="L124" s="45"/>
      <c r="M124" s="45"/>
      <c r="N124" s="45"/>
      <c r="O124" s="77"/>
      <c r="P124" s="77"/>
      <c r="Q124" s="77"/>
      <c r="R124" s="77"/>
      <c r="S124" s="77"/>
      <c r="T124" s="77"/>
      <c r="U124" s="45"/>
      <c r="V124" s="51"/>
    </row>
    <row r="125" spans="1:22" ht="12.75">
      <c r="A125" s="45"/>
      <c r="B125" s="47"/>
      <c r="C125" s="47"/>
      <c r="D125" s="47"/>
      <c r="E125" s="47"/>
      <c r="F125" s="50"/>
      <c r="G125" s="47"/>
      <c r="H125" s="47"/>
      <c r="I125" s="47"/>
      <c r="J125" s="47"/>
      <c r="K125" s="45"/>
      <c r="L125" s="45"/>
      <c r="M125" s="45"/>
      <c r="N125" s="45"/>
      <c r="O125" s="77"/>
      <c r="P125" s="77"/>
      <c r="Q125" s="77"/>
      <c r="R125" s="77"/>
      <c r="S125" s="77"/>
      <c r="T125" s="77"/>
      <c r="U125" s="45"/>
      <c r="V125" s="51"/>
    </row>
    <row r="126" spans="1:21" ht="13.5">
      <c r="A126" s="10"/>
      <c r="B126" s="10"/>
      <c r="C126" s="10"/>
      <c r="D126" s="10"/>
      <c r="E126" s="10"/>
      <c r="F126" s="43"/>
      <c r="G126" s="10"/>
      <c r="H126" s="10"/>
      <c r="I126" s="10"/>
      <c r="J126" s="10"/>
      <c r="K126" s="10"/>
      <c r="L126" s="10"/>
      <c r="M126" s="10"/>
      <c r="N126" s="10"/>
      <c r="O126" s="77"/>
      <c r="P126" s="77"/>
      <c r="Q126" s="77"/>
      <c r="R126" s="77"/>
      <c r="S126" s="77"/>
      <c r="T126" s="77"/>
      <c r="U126" s="10"/>
    </row>
    <row r="127" spans="1:21" ht="12.75">
      <c r="A127" s="10"/>
      <c r="B127" s="10"/>
      <c r="C127" s="10"/>
      <c r="D127" s="10"/>
      <c r="E127" s="10"/>
      <c r="F127" s="47"/>
      <c r="G127" s="10"/>
      <c r="H127" s="10"/>
      <c r="I127" s="10"/>
      <c r="J127" s="10"/>
      <c r="K127" s="10"/>
      <c r="L127" s="10"/>
      <c r="M127" s="10"/>
      <c r="N127" s="10"/>
      <c r="O127" s="45"/>
      <c r="P127" s="45"/>
      <c r="Q127" s="45"/>
      <c r="R127" s="45"/>
      <c r="S127" s="45"/>
      <c r="T127" s="45"/>
      <c r="U127" s="10"/>
    </row>
    <row r="128" spans="1:21" ht="12.75">
      <c r="A128" s="10"/>
      <c r="B128" s="10"/>
      <c r="C128" s="10"/>
      <c r="D128" s="10"/>
      <c r="E128" s="10"/>
      <c r="F128" s="47"/>
      <c r="G128" s="10"/>
      <c r="H128" s="10"/>
      <c r="I128" s="10"/>
      <c r="J128" s="10"/>
      <c r="K128" s="10"/>
      <c r="L128" s="10"/>
      <c r="M128" s="10"/>
      <c r="N128" s="10"/>
      <c r="O128" s="45"/>
      <c r="P128" s="45"/>
      <c r="Q128" s="45"/>
      <c r="R128" s="45"/>
      <c r="S128" s="45"/>
      <c r="T128" s="45"/>
      <c r="U128" s="10"/>
    </row>
    <row r="129" spans="1:21" ht="12.75">
      <c r="A129" s="10"/>
      <c r="B129" s="10"/>
      <c r="C129" s="10"/>
      <c r="D129" s="10"/>
      <c r="E129" s="10"/>
      <c r="F129" s="47"/>
      <c r="G129" s="10"/>
      <c r="H129" s="10"/>
      <c r="I129" s="10"/>
      <c r="J129" s="10"/>
      <c r="K129" s="10"/>
      <c r="L129" s="10"/>
      <c r="M129" s="10"/>
      <c r="N129" s="10"/>
      <c r="O129" s="45"/>
      <c r="P129" s="45"/>
      <c r="Q129" s="45"/>
      <c r="R129" s="45"/>
      <c r="S129" s="45"/>
      <c r="T129" s="45"/>
      <c r="U129" s="10"/>
    </row>
    <row r="130" spans="6:20" ht="12.75">
      <c r="F130" s="10"/>
      <c r="O130" s="10"/>
      <c r="P130" s="10"/>
      <c r="Q130" s="10"/>
      <c r="R130" s="10"/>
      <c r="S130" s="10"/>
      <c r="T130" s="10"/>
    </row>
    <row r="131" spans="6:20" ht="12.75">
      <c r="F131" s="10"/>
      <c r="O131" s="10"/>
      <c r="P131" s="10"/>
      <c r="Q131" s="10"/>
      <c r="R131" s="10"/>
      <c r="S131" s="10"/>
      <c r="T131" s="10"/>
    </row>
    <row r="132" spans="6:20" ht="12.75">
      <c r="F132" s="10"/>
      <c r="O132" s="10"/>
      <c r="P132" s="10"/>
      <c r="Q132" s="10"/>
      <c r="R132" s="10"/>
      <c r="S132" s="10"/>
      <c r="T132" s="10"/>
    </row>
    <row r="133" spans="6:20" ht="12.75">
      <c r="F133" s="10"/>
      <c r="O133" s="10"/>
      <c r="P133" s="10"/>
      <c r="Q133" s="10"/>
      <c r="R133" s="10"/>
      <c r="S133" s="10"/>
      <c r="T133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85"/>
  <sheetViews>
    <sheetView zoomScale="75" zoomScaleNormal="75" zoomScalePageLayoutView="0" workbookViewId="0" topLeftCell="A1">
      <selection activeCell="H75" sqref="H75"/>
    </sheetView>
  </sheetViews>
  <sheetFormatPr defaultColWidth="9.140625" defaultRowHeight="12.75"/>
  <cols>
    <col min="1" max="1" width="39.00390625" style="0" customWidth="1"/>
    <col min="2" max="2" width="9.421875" style="0" customWidth="1"/>
    <col min="3" max="3" width="14.7109375" style="0" customWidth="1"/>
    <col min="4" max="4" width="12.28125" style="0" customWidth="1"/>
    <col min="5" max="5" width="10.28125" style="0" customWidth="1"/>
    <col min="6" max="6" width="10.421875" style="0" customWidth="1"/>
    <col min="7" max="7" width="15.57421875" style="0" customWidth="1"/>
    <col min="8" max="9" width="11.57421875" style="0" bestFit="1" customWidth="1"/>
    <col min="10" max="10" width="10.8515625" style="0" bestFit="1" customWidth="1"/>
    <col min="11" max="13" width="10.8515625" style="0" customWidth="1"/>
    <col min="18" max="18" width="25.140625" style="0" customWidth="1"/>
  </cols>
  <sheetData>
    <row r="1" spans="1:15" ht="12.75">
      <c r="A1" s="9" t="s">
        <v>325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0" ht="12.75">
      <c r="A3" s="9"/>
      <c r="B3" s="275"/>
      <c r="C3" s="275"/>
      <c r="D3" s="275" t="s">
        <v>201</v>
      </c>
      <c r="E3" s="275"/>
      <c r="F3" s="10"/>
      <c r="G3" s="10"/>
      <c r="H3" s="337"/>
      <c r="I3" s="10"/>
      <c r="J3" s="10"/>
    </row>
    <row r="4" spans="1:10" ht="12.75">
      <c r="A4" s="9"/>
      <c r="B4" s="275" t="s">
        <v>202</v>
      </c>
      <c r="C4" s="275"/>
      <c r="D4" s="275" t="s">
        <v>212</v>
      </c>
      <c r="E4" s="275"/>
      <c r="F4" s="10"/>
      <c r="G4" s="10"/>
      <c r="H4" s="10"/>
      <c r="I4" s="10"/>
      <c r="J4" s="10"/>
    </row>
    <row r="5" spans="1:10" ht="12.75">
      <c r="A5" s="10"/>
      <c r="B5" s="275" t="s">
        <v>203</v>
      </c>
      <c r="C5" s="275" t="s">
        <v>204</v>
      </c>
      <c r="D5" s="275" t="s">
        <v>205</v>
      </c>
      <c r="E5" s="275" t="s">
        <v>206</v>
      </c>
      <c r="F5" s="10"/>
      <c r="G5" s="10"/>
      <c r="H5" s="10"/>
      <c r="I5" s="10"/>
      <c r="J5" s="10"/>
    </row>
    <row r="6" spans="1:10" ht="12.75">
      <c r="A6" s="85" t="s">
        <v>180</v>
      </c>
      <c r="B6" s="275" t="s">
        <v>207</v>
      </c>
      <c r="C6" s="275" t="s">
        <v>208</v>
      </c>
      <c r="D6" s="275" t="s">
        <v>209</v>
      </c>
      <c r="E6" s="275" t="s">
        <v>210</v>
      </c>
      <c r="F6" s="10"/>
      <c r="G6" s="10"/>
      <c r="H6" s="10"/>
      <c r="I6" s="10"/>
      <c r="J6" s="10"/>
    </row>
    <row r="7" spans="1:10" ht="12.75">
      <c r="A7" s="10"/>
      <c r="B7" s="36"/>
      <c r="C7" s="36"/>
      <c r="D7" s="36"/>
      <c r="E7" s="36"/>
      <c r="F7" s="10"/>
      <c r="G7" s="10"/>
      <c r="H7" s="10"/>
      <c r="I7" s="10"/>
      <c r="J7" s="10"/>
    </row>
    <row r="8" spans="1:10" ht="13.5">
      <c r="A8" s="41" t="s">
        <v>123</v>
      </c>
      <c r="B8" s="36"/>
      <c r="C8" s="36"/>
      <c r="D8" s="36"/>
      <c r="E8" s="36"/>
      <c r="F8" s="10"/>
      <c r="G8" s="10"/>
      <c r="H8" s="10"/>
      <c r="I8" s="10"/>
      <c r="J8" s="10"/>
    </row>
    <row r="9" spans="1:10" ht="12.75">
      <c r="A9" s="54" t="s">
        <v>152</v>
      </c>
      <c r="B9" s="305">
        <v>29.9</v>
      </c>
      <c r="C9" s="305">
        <v>29.9</v>
      </c>
      <c r="D9" s="305">
        <v>29.9</v>
      </c>
      <c r="E9" s="305">
        <v>4.5</v>
      </c>
      <c r="F9" s="295"/>
      <c r="G9" s="295"/>
      <c r="H9" s="295"/>
      <c r="I9" s="295"/>
      <c r="J9" s="295"/>
    </row>
    <row r="10" spans="1:10" ht="12.75">
      <c r="A10" s="54" t="s">
        <v>19</v>
      </c>
      <c r="B10" s="305">
        <v>96.4</v>
      </c>
      <c r="C10" s="305">
        <v>96.4</v>
      </c>
      <c r="D10" s="305">
        <v>96.4</v>
      </c>
      <c r="E10" s="305">
        <v>73.3</v>
      </c>
      <c r="F10" s="295"/>
      <c r="G10" s="295"/>
      <c r="H10" s="295"/>
      <c r="I10" s="295"/>
      <c r="J10" s="295"/>
    </row>
    <row r="11" spans="1:10" ht="12.75">
      <c r="A11" s="54" t="s">
        <v>20</v>
      </c>
      <c r="B11" s="305">
        <v>22.5</v>
      </c>
      <c r="C11" s="305">
        <v>22.5</v>
      </c>
      <c r="D11" s="305">
        <v>22.5</v>
      </c>
      <c r="E11" s="305">
        <v>6.8</v>
      </c>
      <c r="F11" s="295"/>
      <c r="G11" s="295"/>
      <c r="H11" s="295"/>
      <c r="I11" s="295"/>
      <c r="J11" s="295"/>
    </row>
    <row r="12" spans="1:10" ht="12.75">
      <c r="A12" s="54" t="s">
        <v>21</v>
      </c>
      <c r="B12" s="305">
        <v>233.5</v>
      </c>
      <c r="C12" s="305">
        <v>233.5</v>
      </c>
      <c r="D12" s="305">
        <v>233.5</v>
      </c>
      <c r="E12" s="305">
        <v>54.7</v>
      </c>
      <c r="F12" s="295"/>
      <c r="G12" s="295"/>
      <c r="H12" s="295"/>
      <c r="I12" s="295"/>
      <c r="J12" s="295"/>
    </row>
    <row r="13" spans="1:10" ht="12.75">
      <c r="A13" s="54" t="s">
        <v>22</v>
      </c>
      <c r="B13" s="305">
        <v>605.7</v>
      </c>
      <c r="C13" s="305">
        <v>605.7</v>
      </c>
      <c r="D13" s="305">
        <v>430.4</v>
      </c>
      <c r="E13" s="305">
        <v>277.1</v>
      </c>
      <c r="F13" s="295"/>
      <c r="G13" s="295"/>
      <c r="H13" s="295"/>
      <c r="I13" s="295"/>
      <c r="J13" s="295"/>
    </row>
    <row r="14" spans="1:10" ht="12.75">
      <c r="A14" s="54" t="s">
        <v>23</v>
      </c>
      <c r="B14" s="305">
        <v>110.2</v>
      </c>
      <c r="C14" s="305">
        <v>110.2</v>
      </c>
      <c r="D14" s="305">
        <v>110.2</v>
      </c>
      <c r="E14" s="305">
        <v>52.8</v>
      </c>
      <c r="F14" s="295"/>
      <c r="G14" s="295"/>
      <c r="H14" s="295"/>
      <c r="I14" s="295"/>
      <c r="J14" s="295"/>
    </row>
    <row r="15" spans="1:10" ht="12.75">
      <c r="A15" s="54" t="s">
        <v>24</v>
      </c>
      <c r="B15" s="305">
        <v>17.6</v>
      </c>
      <c r="C15" s="305">
        <v>17.6</v>
      </c>
      <c r="D15" s="305">
        <v>17.6</v>
      </c>
      <c r="E15" s="305">
        <v>7.4</v>
      </c>
      <c r="F15" s="295"/>
      <c r="G15" s="295"/>
      <c r="H15" s="295"/>
      <c r="I15" s="295"/>
      <c r="J15" s="295"/>
    </row>
    <row r="16" spans="1:10" ht="12.75">
      <c r="A16" s="54" t="s">
        <v>33</v>
      </c>
      <c r="B16" s="305">
        <v>362.9</v>
      </c>
      <c r="C16" s="305">
        <v>362.9</v>
      </c>
      <c r="D16" s="305">
        <v>330.1</v>
      </c>
      <c r="E16" s="305">
        <v>22.7</v>
      </c>
      <c r="F16" s="295"/>
      <c r="G16" s="295"/>
      <c r="H16" s="295"/>
      <c r="I16" s="295"/>
      <c r="J16" s="295"/>
    </row>
    <row r="17" spans="1:10" ht="12.75">
      <c r="A17" s="54" t="s">
        <v>153</v>
      </c>
      <c r="B17" s="305">
        <v>233.5</v>
      </c>
      <c r="C17" s="305">
        <v>233.5</v>
      </c>
      <c r="D17" s="305">
        <v>233.5</v>
      </c>
      <c r="E17" s="305">
        <v>93.4</v>
      </c>
      <c r="F17" s="295"/>
      <c r="G17" s="295"/>
      <c r="H17" s="295"/>
      <c r="I17" s="295"/>
      <c r="J17" s="295"/>
    </row>
    <row r="18" spans="1:10" ht="12.75">
      <c r="A18" s="54" t="s">
        <v>154</v>
      </c>
      <c r="B18" s="305">
        <v>181.5</v>
      </c>
      <c r="C18" s="305">
        <v>181.5</v>
      </c>
      <c r="D18" s="305">
        <v>181.5</v>
      </c>
      <c r="E18" s="305">
        <v>48.2</v>
      </c>
      <c r="F18" s="295"/>
      <c r="G18" s="295"/>
      <c r="H18" s="295"/>
      <c r="I18" s="295"/>
      <c r="J18" s="295"/>
    </row>
    <row r="19" spans="1:10" ht="12.75">
      <c r="A19" s="54" t="s">
        <v>374</v>
      </c>
      <c r="B19" s="305">
        <v>88.4</v>
      </c>
      <c r="C19" s="305">
        <v>88.4</v>
      </c>
      <c r="D19" s="305">
        <v>62.1</v>
      </c>
      <c r="E19" s="305">
        <v>9.5</v>
      </c>
      <c r="F19" s="295"/>
      <c r="G19" s="295"/>
      <c r="H19" s="295"/>
      <c r="I19" s="295"/>
      <c r="J19" s="295"/>
    </row>
    <row r="20" spans="1:10" ht="12.75">
      <c r="A20" s="54" t="s">
        <v>35</v>
      </c>
      <c r="B20" s="305">
        <v>181.9</v>
      </c>
      <c r="C20" s="305">
        <v>181.9</v>
      </c>
      <c r="D20" s="305">
        <v>181.9</v>
      </c>
      <c r="E20" s="305">
        <v>38.2</v>
      </c>
      <c r="F20" s="295"/>
      <c r="G20" s="295"/>
      <c r="H20" s="295"/>
      <c r="I20" s="295"/>
      <c r="J20" s="295"/>
    </row>
    <row r="21" spans="1:10" ht="12.75">
      <c r="A21" s="54" t="s">
        <v>40</v>
      </c>
      <c r="B21" s="305">
        <v>154.6</v>
      </c>
      <c r="C21" s="305">
        <v>154.6</v>
      </c>
      <c r="D21" s="305">
        <v>154.6</v>
      </c>
      <c r="E21" s="305">
        <v>26.7</v>
      </c>
      <c r="F21" s="295"/>
      <c r="G21" s="295"/>
      <c r="H21" s="295"/>
      <c r="I21" s="295"/>
      <c r="J21" s="295"/>
    </row>
    <row r="22" spans="1:10" ht="12.75">
      <c r="A22" s="54" t="s">
        <v>415</v>
      </c>
      <c r="B22" s="305">
        <v>51</v>
      </c>
      <c r="C22" s="305">
        <v>51</v>
      </c>
      <c r="D22" s="305">
        <v>51</v>
      </c>
      <c r="E22" s="305">
        <v>13.2</v>
      </c>
      <c r="F22" s="295"/>
      <c r="G22" s="295"/>
      <c r="H22" s="295"/>
      <c r="I22" s="295"/>
      <c r="J22" s="295"/>
    </row>
    <row r="23" spans="1:10" ht="12.75">
      <c r="A23" s="54" t="s">
        <v>43</v>
      </c>
      <c r="B23" s="305">
        <v>169.29999999999998</v>
      </c>
      <c r="C23" s="305">
        <v>169.3</v>
      </c>
      <c r="D23" s="305">
        <v>169.3</v>
      </c>
      <c r="E23" s="305">
        <v>121.8</v>
      </c>
      <c r="F23" s="295"/>
      <c r="G23" s="295"/>
      <c r="H23" s="295"/>
      <c r="I23" s="295"/>
      <c r="J23" s="295"/>
    </row>
    <row r="24" spans="1:10" ht="12.75">
      <c r="A24" s="54" t="s">
        <v>51</v>
      </c>
      <c r="B24" s="305">
        <v>160</v>
      </c>
      <c r="C24" s="305">
        <v>160</v>
      </c>
      <c r="D24" s="305">
        <v>133.7</v>
      </c>
      <c r="E24" s="305">
        <v>6.4</v>
      </c>
      <c r="F24" s="295"/>
      <c r="G24" s="295"/>
      <c r="H24" s="295"/>
      <c r="I24" s="295"/>
      <c r="J24" s="295"/>
    </row>
    <row r="25" spans="1:10" ht="12.75">
      <c r="A25" s="54" t="s">
        <v>52</v>
      </c>
      <c r="B25" s="305">
        <v>275.4</v>
      </c>
      <c r="C25" s="305">
        <v>275.4</v>
      </c>
      <c r="D25" s="305">
        <v>275.4</v>
      </c>
      <c r="E25" s="305">
        <v>65.3</v>
      </c>
      <c r="F25" s="295"/>
      <c r="G25" s="295"/>
      <c r="H25" s="295"/>
      <c r="I25" s="295"/>
      <c r="J25" s="295"/>
    </row>
    <row r="26" spans="1:10" ht="12.75">
      <c r="A26" s="54" t="s">
        <v>53</v>
      </c>
      <c r="B26" s="305">
        <v>171.2</v>
      </c>
      <c r="C26" s="305">
        <v>171.2</v>
      </c>
      <c r="D26" s="305">
        <v>171.2</v>
      </c>
      <c r="E26" s="305">
        <v>48.7</v>
      </c>
      <c r="F26" s="295"/>
      <c r="G26" s="295"/>
      <c r="H26" s="295"/>
      <c r="I26" s="295"/>
      <c r="J26" s="295"/>
    </row>
    <row r="27" spans="1:10" ht="12.75">
      <c r="A27" s="54" t="s">
        <v>54</v>
      </c>
      <c r="B27" s="305">
        <v>19.1</v>
      </c>
      <c r="C27" s="305">
        <v>19.1</v>
      </c>
      <c r="D27" s="305">
        <v>19.1</v>
      </c>
      <c r="E27" s="305">
        <v>1.5</v>
      </c>
      <c r="F27" s="295"/>
      <c r="G27" s="295"/>
      <c r="H27" s="295"/>
      <c r="I27" s="295"/>
      <c r="J27" s="295"/>
    </row>
    <row r="28" spans="1:25" s="51" customFormat="1" ht="12.75">
      <c r="A28" s="54" t="s">
        <v>55</v>
      </c>
      <c r="B28" s="305">
        <v>63.9</v>
      </c>
      <c r="C28" s="305">
        <v>63.9</v>
      </c>
      <c r="D28" s="305">
        <v>63.9</v>
      </c>
      <c r="E28" s="305">
        <v>12.7</v>
      </c>
      <c r="F28" s="295"/>
      <c r="G28" s="295"/>
      <c r="H28" s="295"/>
      <c r="I28" s="295"/>
      <c r="J28" s="29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51" customFormat="1" ht="12.75">
      <c r="A29" s="54" t="s">
        <v>57</v>
      </c>
      <c r="B29" s="305">
        <v>14.7</v>
      </c>
      <c r="C29" s="305">
        <v>14.7</v>
      </c>
      <c r="D29" s="305">
        <v>14.7</v>
      </c>
      <c r="E29" s="305">
        <v>2.6</v>
      </c>
      <c r="F29" s="295"/>
      <c r="G29" s="295"/>
      <c r="H29" s="295"/>
      <c r="I29" s="295"/>
      <c r="J29" s="29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51" customFormat="1" ht="12.75">
      <c r="A30" s="36"/>
      <c r="B30" s="305"/>
      <c r="C30" s="305"/>
      <c r="D30" s="305"/>
      <c r="E30" s="305"/>
      <c r="F30" s="295"/>
      <c r="G30" s="295"/>
      <c r="H30" s="295"/>
      <c r="I30" s="295"/>
      <c r="J30" s="29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10" ht="13.5">
      <c r="A31" s="24" t="s">
        <v>182</v>
      </c>
      <c r="B31" s="310">
        <v>3243</v>
      </c>
      <c r="C31" s="310">
        <v>3243.1</v>
      </c>
      <c r="D31" s="310">
        <v>1249</v>
      </c>
      <c r="E31" s="310">
        <v>987.6</v>
      </c>
      <c r="F31" s="295"/>
      <c r="G31" s="295"/>
      <c r="H31" s="295"/>
      <c r="I31" s="295"/>
      <c r="J31" s="295"/>
    </row>
    <row r="32" spans="1:16" ht="12.75">
      <c r="A32" s="10"/>
      <c r="B32" s="305"/>
      <c r="C32" s="305"/>
      <c r="D32" s="305"/>
      <c r="E32" s="305"/>
      <c r="F32" s="295"/>
      <c r="G32" s="295"/>
      <c r="H32" s="295"/>
      <c r="I32" s="295"/>
      <c r="J32" s="295"/>
      <c r="M32" s="298"/>
      <c r="N32" s="36"/>
      <c r="O32" s="10"/>
      <c r="P32" s="10"/>
    </row>
    <row r="33" spans="1:10" ht="13.5">
      <c r="A33" s="42"/>
      <c r="B33" s="315"/>
      <c r="C33" s="315"/>
      <c r="D33" s="315"/>
      <c r="E33" s="315"/>
      <c r="F33" s="315"/>
      <c r="G33" s="315" t="s">
        <v>201</v>
      </c>
      <c r="H33" s="315"/>
      <c r="I33" s="295"/>
      <c r="J33" s="10"/>
    </row>
    <row r="34" spans="1:10" ht="13.5">
      <c r="A34" s="42"/>
      <c r="B34" s="315" t="s">
        <v>202</v>
      </c>
      <c r="C34" s="315"/>
      <c r="D34" s="315"/>
      <c r="E34" s="315"/>
      <c r="F34" s="315"/>
      <c r="G34" s="315" t="s">
        <v>212</v>
      </c>
      <c r="H34" s="315"/>
      <c r="I34" s="295"/>
      <c r="J34" s="10"/>
    </row>
    <row r="35" spans="1:10" ht="12.75">
      <c r="A35" s="45"/>
      <c r="B35" s="315" t="s">
        <v>213</v>
      </c>
      <c r="C35" s="295"/>
      <c r="D35" s="315" t="s">
        <v>214</v>
      </c>
      <c r="E35" s="315" t="s">
        <v>211</v>
      </c>
      <c r="F35" s="315" t="s">
        <v>204</v>
      </c>
      <c r="G35" s="315" t="s">
        <v>205</v>
      </c>
      <c r="H35" s="315" t="s">
        <v>206</v>
      </c>
      <c r="I35" s="295"/>
      <c r="J35" s="10"/>
    </row>
    <row r="36" spans="1:10" ht="13.5">
      <c r="A36" s="41" t="s">
        <v>176</v>
      </c>
      <c r="B36" s="315" t="s">
        <v>207</v>
      </c>
      <c r="C36" s="315" t="s">
        <v>446</v>
      </c>
      <c r="D36" s="315" t="s">
        <v>217</v>
      </c>
      <c r="E36" s="315" t="s">
        <v>10</v>
      </c>
      <c r="F36" s="315" t="s">
        <v>208</v>
      </c>
      <c r="G36" s="315" t="s">
        <v>209</v>
      </c>
      <c r="H36" s="315" t="s">
        <v>210</v>
      </c>
      <c r="I36" s="295"/>
      <c r="J36" s="10"/>
    </row>
    <row r="37" spans="1:10" ht="12.75">
      <c r="A37" s="10" t="s">
        <v>60</v>
      </c>
      <c r="B37" s="305">
        <v>66.3</v>
      </c>
      <c r="C37" s="305" t="s">
        <v>16</v>
      </c>
      <c r="D37" s="305" t="s">
        <v>16</v>
      </c>
      <c r="E37" s="305" t="s">
        <v>16</v>
      </c>
      <c r="F37" s="305">
        <v>66.3</v>
      </c>
      <c r="G37" s="305">
        <v>66.3</v>
      </c>
      <c r="H37" s="305">
        <v>26.5</v>
      </c>
      <c r="I37" s="295"/>
      <c r="J37" s="10"/>
    </row>
    <row r="38" spans="1:10" ht="12.75">
      <c r="A38" s="10" t="s">
        <v>65</v>
      </c>
      <c r="B38" s="305">
        <v>44.8</v>
      </c>
      <c r="C38" s="305" t="s">
        <v>16</v>
      </c>
      <c r="D38" s="305" t="s">
        <v>16</v>
      </c>
      <c r="E38" s="305" t="s">
        <v>16</v>
      </c>
      <c r="F38" s="305">
        <v>44.8</v>
      </c>
      <c r="G38" s="305">
        <v>44.8</v>
      </c>
      <c r="H38" s="305">
        <v>43.9</v>
      </c>
      <c r="I38" s="295"/>
      <c r="J38" s="10"/>
    </row>
    <row r="39" spans="1:10" ht="12.75">
      <c r="A39" s="10" t="s">
        <v>68</v>
      </c>
      <c r="B39" s="305">
        <v>9</v>
      </c>
      <c r="C39" s="305" t="s">
        <v>16</v>
      </c>
      <c r="D39" s="305" t="s">
        <v>16</v>
      </c>
      <c r="E39" s="305" t="s">
        <v>16</v>
      </c>
      <c r="F39" s="305">
        <v>9</v>
      </c>
      <c r="G39" s="305">
        <v>9</v>
      </c>
      <c r="H39" s="305">
        <v>4.9</v>
      </c>
      <c r="I39" s="295"/>
      <c r="J39" s="10"/>
    </row>
    <row r="40" spans="1:10" ht="12.75">
      <c r="A40" s="10" t="s">
        <v>69</v>
      </c>
      <c r="B40" s="305">
        <v>111.7</v>
      </c>
      <c r="C40" s="305" t="s">
        <v>16</v>
      </c>
      <c r="D40" s="305" t="s">
        <v>16</v>
      </c>
      <c r="E40" s="305" t="s">
        <v>16</v>
      </c>
      <c r="F40" s="305">
        <v>111.7</v>
      </c>
      <c r="G40" s="305">
        <v>111.7</v>
      </c>
      <c r="H40" s="305">
        <v>124.9</v>
      </c>
      <c r="I40" s="295"/>
      <c r="J40" s="10"/>
    </row>
    <row r="41" spans="1:10" ht="12.75">
      <c r="A41" s="10" t="s">
        <v>77</v>
      </c>
      <c r="B41" s="305">
        <v>381.2</v>
      </c>
      <c r="C41" s="305" t="s">
        <v>16</v>
      </c>
      <c r="D41" s="305" t="s">
        <v>16</v>
      </c>
      <c r="E41" s="305" t="s">
        <v>16</v>
      </c>
      <c r="F41" s="305">
        <v>381.2</v>
      </c>
      <c r="G41" s="305">
        <v>381.2</v>
      </c>
      <c r="H41" s="305">
        <v>40.3</v>
      </c>
      <c r="I41" s="295"/>
      <c r="J41" s="10"/>
    </row>
    <row r="42" spans="1:10" ht="12.75">
      <c r="A42" s="10" t="s">
        <v>78</v>
      </c>
      <c r="B42" s="305" t="s">
        <v>16</v>
      </c>
      <c r="C42" s="305">
        <v>355.7</v>
      </c>
      <c r="D42" s="305">
        <v>72.9</v>
      </c>
      <c r="E42" s="305" t="s">
        <v>16</v>
      </c>
      <c r="F42" s="305">
        <v>428.5</v>
      </c>
      <c r="G42" s="305">
        <v>419.5</v>
      </c>
      <c r="H42" s="305">
        <v>253.6</v>
      </c>
      <c r="I42" s="295"/>
      <c r="J42" s="10"/>
    </row>
    <row r="43" spans="1:10" ht="12.75">
      <c r="A43" s="10" t="s">
        <v>79</v>
      </c>
      <c r="B43" s="305">
        <v>41.3</v>
      </c>
      <c r="C43" s="305" t="s">
        <v>16</v>
      </c>
      <c r="D43" s="305" t="s">
        <v>16</v>
      </c>
      <c r="E43" s="305" t="s">
        <v>16</v>
      </c>
      <c r="F43" s="305">
        <v>41.3</v>
      </c>
      <c r="G43" s="305">
        <v>41.3</v>
      </c>
      <c r="H43" s="305">
        <v>0.3</v>
      </c>
      <c r="I43" s="295"/>
      <c r="J43" s="10"/>
    </row>
    <row r="44" spans="1:10" ht="12.75">
      <c r="A44" s="10" t="s">
        <v>83</v>
      </c>
      <c r="B44" s="305">
        <v>107.4</v>
      </c>
      <c r="C44" s="305" t="s">
        <v>16</v>
      </c>
      <c r="D44" s="305" t="s">
        <v>16</v>
      </c>
      <c r="E44" s="305" t="s">
        <v>16</v>
      </c>
      <c r="F44" s="305">
        <v>107.4</v>
      </c>
      <c r="G44" s="305">
        <v>107.4</v>
      </c>
      <c r="H44" s="305">
        <v>53.7</v>
      </c>
      <c r="I44" s="295"/>
      <c r="J44" s="10"/>
    </row>
    <row r="45" spans="1:10" ht="12.75">
      <c r="A45" s="10" t="s">
        <v>84</v>
      </c>
      <c r="B45" s="305">
        <v>613</v>
      </c>
      <c r="C45" s="305" t="s">
        <v>16</v>
      </c>
      <c r="D45" s="305" t="s">
        <v>16</v>
      </c>
      <c r="E45" s="305" t="s">
        <v>16</v>
      </c>
      <c r="F45" s="305">
        <v>613</v>
      </c>
      <c r="G45" s="305">
        <v>613</v>
      </c>
      <c r="H45" s="305">
        <v>684.7</v>
      </c>
      <c r="I45" s="295"/>
      <c r="J45" s="10"/>
    </row>
    <row r="46" spans="1:27" s="51" customFormat="1" ht="12.75">
      <c r="A46" s="10" t="s">
        <v>86</v>
      </c>
      <c r="B46" s="305">
        <v>181.6</v>
      </c>
      <c r="C46" s="305" t="s">
        <v>16</v>
      </c>
      <c r="D46" s="305" t="s">
        <v>16</v>
      </c>
      <c r="E46" s="305" t="s">
        <v>16</v>
      </c>
      <c r="F46" s="305">
        <v>181.6</v>
      </c>
      <c r="G46" s="305">
        <v>181.6</v>
      </c>
      <c r="H46" s="313">
        <v>0.7</v>
      </c>
      <c r="I46" s="30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51" customFormat="1" ht="12.75">
      <c r="A47" s="10" t="s">
        <v>148</v>
      </c>
      <c r="B47" s="305">
        <v>370.3</v>
      </c>
      <c r="C47" s="305" t="s">
        <v>16</v>
      </c>
      <c r="D47" s="305" t="s">
        <v>16</v>
      </c>
      <c r="E47" s="305" t="s">
        <v>16</v>
      </c>
      <c r="F47" s="305">
        <v>370.3</v>
      </c>
      <c r="G47" s="305">
        <v>370.3</v>
      </c>
      <c r="H47" s="313">
        <v>12.1</v>
      </c>
      <c r="I47" s="30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51" customFormat="1" ht="12.75">
      <c r="A48" s="10" t="s">
        <v>149</v>
      </c>
      <c r="B48" s="305">
        <v>723.1</v>
      </c>
      <c r="C48" s="305" t="s">
        <v>16</v>
      </c>
      <c r="D48" s="305" t="s">
        <v>16</v>
      </c>
      <c r="E48" s="305" t="s">
        <v>16</v>
      </c>
      <c r="F48" s="305">
        <v>723.1</v>
      </c>
      <c r="G48" s="305">
        <v>723.1</v>
      </c>
      <c r="H48" s="313">
        <v>7.9</v>
      </c>
      <c r="I48" s="30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9" ht="12.75">
      <c r="A49" s="10" t="s">
        <v>200</v>
      </c>
      <c r="B49" s="305">
        <v>22.5</v>
      </c>
      <c r="C49" s="305" t="s">
        <v>16</v>
      </c>
      <c r="D49" s="305" t="s">
        <v>16</v>
      </c>
      <c r="E49" s="305">
        <v>61.6</v>
      </c>
      <c r="F49" s="305">
        <v>84.2</v>
      </c>
      <c r="G49" s="305">
        <v>84.2</v>
      </c>
      <c r="H49" s="313">
        <v>3.4</v>
      </c>
      <c r="I49" s="295"/>
    </row>
    <row r="50" spans="1:9" ht="12.75">
      <c r="A50" s="10" t="s">
        <v>150</v>
      </c>
      <c r="B50" s="305">
        <v>31.7</v>
      </c>
      <c r="C50" s="305" t="s">
        <v>16</v>
      </c>
      <c r="D50" s="305" t="s">
        <v>16</v>
      </c>
      <c r="E50" s="305" t="s">
        <v>16</v>
      </c>
      <c r="F50" s="305">
        <v>31.7</v>
      </c>
      <c r="G50" s="305">
        <v>31.7</v>
      </c>
      <c r="H50" s="305">
        <v>1.5</v>
      </c>
      <c r="I50" s="295"/>
    </row>
    <row r="51" spans="1:9" ht="12.75">
      <c r="A51" s="10"/>
      <c r="B51" s="305"/>
      <c r="C51" s="305"/>
      <c r="D51" s="305"/>
      <c r="E51" s="305"/>
      <c r="F51" s="305"/>
      <c r="G51" s="305"/>
      <c r="H51" s="305"/>
      <c r="I51" s="295"/>
    </row>
    <row r="52" spans="1:9" ht="13.5">
      <c r="A52" s="24" t="s">
        <v>183</v>
      </c>
      <c r="B52" s="310">
        <v>2703.9</v>
      </c>
      <c r="C52" s="310">
        <v>355.7</v>
      </c>
      <c r="D52" s="310">
        <v>72.9</v>
      </c>
      <c r="E52" s="310">
        <v>61.6</v>
      </c>
      <c r="F52" s="310">
        <v>3194.1</v>
      </c>
      <c r="G52" s="310">
        <v>1439</v>
      </c>
      <c r="H52" s="310">
        <v>1258.3</v>
      </c>
      <c r="I52" s="295"/>
    </row>
    <row r="53" spans="1:14" ht="13.5">
      <c r="A53" s="42"/>
      <c r="B53" s="314"/>
      <c r="C53" s="314"/>
      <c r="D53" s="314"/>
      <c r="E53" s="314"/>
      <c r="F53" s="314"/>
      <c r="G53" s="320"/>
      <c r="H53" s="314"/>
      <c r="I53" s="314"/>
      <c r="J53" s="314"/>
      <c r="K53" s="43"/>
      <c r="L53" s="43"/>
      <c r="M53" s="43"/>
      <c r="N53" s="36"/>
    </row>
    <row r="54" spans="1:10" ht="13.5">
      <c r="A54" s="42"/>
      <c r="B54" s="315"/>
      <c r="C54" s="315"/>
      <c r="D54" s="315"/>
      <c r="E54" s="315" t="s">
        <v>201</v>
      </c>
      <c r="F54" s="315"/>
      <c r="G54" s="295"/>
      <c r="H54" s="295"/>
      <c r="I54" s="295"/>
      <c r="J54" s="295"/>
    </row>
    <row r="55" spans="1:10" ht="13.5">
      <c r="A55" s="42"/>
      <c r="B55" s="315"/>
      <c r="C55" s="315"/>
      <c r="D55" s="315"/>
      <c r="E55" s="315" t="s">
        <v>212</v>
      </c>
      <c r="F55" s="315"/>
      <c r="G55" s="295"/>
      <c r="H55" s="295"/>
      <c r="I55" s="295"/>
      <c r="J55" s="295"/>
    </row>
    <row r="56" spans="1:10" ht="12.75">
      <c r="A56" s="10"/>
      <c r="B56" s="295"/>
      <c r="C56" s="315"/>
      <c r="D56" s="315" t="s">
        <v>204</v>
      </c>
      <c r="E56" s="315" t="s">
        <v>205</v>
      </c>
      <c r="F56" s="315" t="s">
        <v>206</v>
      </c>
      <c r="G56" s="295"/>
      <c r="H56" s="295"/>
      <c r="I56" s="295"/>
      <c r="J56" s="295"/>
    </row>
    <row r="57" spans="1:10" ht="12.75">
      <c r="A57" s="85" t="s">
        <v>180</v>
      </c>
      <c r="B57" s="315" t="s">
        <v>222</v>
      </c>
      <c r="C57" s="315" t="s">
        <v>223</v>
      </c>
      <c r="D57" s="315" t="s">
        <v>208</v>
      </c>
      <c r="E57" s="315" t="s">
        <v>209</v>
      </c>
      <c r="F57" s="315" t="s">
        <v>210</v>
      </c>
      <c r="G57" s="295"/>
      <c r="H57" s="295"/>
      <c r="I57" s="295"/>
      <c r="J57" s="295"/>
    </row>
    <row r="58" spans="1:10" ht="12.75">
      <c r="A58" s="10"/>
      <c r="B58" s="321"/>
      <c r="C58" s="321"/>
      <c r="D58" s="305"/>
      <c r="E58" s="305"/>
      <c r="F58" s="305"/>
      <c r="G58" s="304"/>
      <c r="H58" s="304"/>
      <c r="I58" s="295"/>
      <c r="J58" s="295"/>
    </row>
    <row r="59" spans="1:10" ht="13.5">
      <c r="A59" s="41" t="s">
        <v>125</v>
      </c>
      <c r="B59" s="305"/>
      <c r="C59" s="305"/>
      <c r="D59" s="305"/>
      <c r="E59" s="305"/>
      <c r="F59" s="305"/>
      <c r="G59" s="304"/>
      <c r="H59" s="304"/>
      <c r="I59" s="295"/>
      <c r="J59" s="295"/>
    </row>
    <row r="60" spans="1:10" ht="12.75">
      <c r="A60" s="10" t="s">
        <v>95</v>
      </c>
      <c r="B60" s="305">
        <v>13.2</v>
      </c>
      <c r="C60" s="305" t="s">
        <v>16</v>
      </c>
      <c r="D60" s="305">
        <v>13.2</v>
      </c>
      <c r="E60" s="305">
        <v>13.2</v>
      </c>
      <c r="F60" s="305">
        <v>0.1</v>
      </c>
      <c r="G60" s="304"/>
      <c r="H60" s="304"/>
      <c r="I60" s="295"/>
      <c r="J60" s="295"/>
    </row>
    <row r="61" spans="1:25" s="51" customFormat="1" ht="12.75">
      <c r="A61" s="10" t="s">
        <v>96</v>
      </c>
      <c r="B61" s="305" t="s">
        <v>16</v>
      </c>
      <c r="C61" s="305">
        <v>26</v>
      </c>
      <c r="D61" s="305">
        <v>26</v>
      </c>
      <c r="E61" s="305">
        <v>26</v>
      </c>
      <c r="F61" s="305">
        <v>18.4</v>
      </c>
      <c r="G61" s="304"/>
      <c r="H61" s="304"/>
      <c r="I61" s="295"/>
      <c r="J61" s="29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51" customFormat="1" ht="12.75">
      <c r="A62" s="10" t="s">
        <v>97</v>
      </c>
      <c r="B62" s="305">
        <v>45.1</v>
      </c>
      <c r="C62" s="305" t="s">
        <v>16</v>
      </c>
      <c r="D62" s="305">
        <v>45.1</v>
      </c>
      <c r="E62" s="305">
        <v>22.5</v>
      </c>
      <c r="F62" s="305">
        <v>0.9</v>
      </c>
      <c r="G62" s="295"/>
      <c r="H62" s="295"/>
      <c r="I62" s="295"/>
      <c r="J62" s="29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51" customFormat="1" ht="12.75">
      <c r="A63" s="10" t="s">
        <v>98</v>
      </c>
      <c r="B63" s="305">
        <v>132.3</v>
      </c>
      <c r="C63" s="305" t="s">
        <v>16</v>
      </c>
      <c r="D63" s="305">
        <v>132.3</v>
      </c>
      <c r="E63" s="305">
        <v>132.3</v>
      </c>
      <c r="F63" s="305">
        <v>0.7</v>
      </c>
      <c r="G63" s="295"/>
      <c r="H63" s="295"/>
      <c r="I63" s="295"/>
      <c r="J63" s="29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51" customFormat="1" ht="12.75">
      <c r="A64" s="10" t="s">
        <v>99</v>
      </c>
      <c r="B64" s="305">
        <v>425</v>
      </c>
      <c r="C64" s="305" t="s">
        <v>16</v>
      </c>
      <c r="D64" s="305">
        <v>425</v>
      </c>
      <c r="E64" s="305">
        <v>425</v>
      </c>
      <c r="F64" s="305">
        <v>1.9</v>
      </c>
      <c r="G64" s="295"/>
      <c r="H64" s="295"/>
      <c r="I64" s="295"/>
      <c r="J64" s="29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10" ht="12.75">
      <c r="A65" s="10" t="s">
        <v>101</v>
      </c>
      <c r="B65" s="305">
        <v>130.4</v>
      </c>
      <c r="C65" s="305" t="s">
        <v>16</v>
      </c>
      <c r="D65" s="313">
        <v>130.4</v>
      </c>
      <c r="E65" s="313">
        <v>104.1</v>
      </c>
      <c r="F65" s="305">
        <v>0.7</v>
      </c>
      <c r="G65" s="295"/>
      <c r="H65" s="295"/>
      <c r="I65" s="295"/>
      <c r="J65" s="295"/>
    </row>
    <row r="66" spans="1:10" ht="12.75">
      <c r="A66" s="10"/>
      <c r="B66" s="305"/>
      <c r="C66" s="305"/>
      <c r="D66" s="305"/>
      <c r="E66" s="305"/>
      <c r="F66" s="305"/>
      <c r="G66" s="295"/>
      <c r="H66" s="295"/>
      <c r="I66" s="295"/>
      <c r="J66" s="295"/>
    </row>
    <row r="67" spans="1:10" ht="13.5">
      <c r="A67" s="24" t="s">
        <v>185</v>
      </c>
      <c r="B67" s="206">
        <v>746</v>
      </c>
      <c r="C67" s="206">
        <v>26</v>
      </c>
      <c r="D67" s="310">
        <v>772</v>
      </c>
      <c r="E67" s="310">
        <v>723</v>
      </c>
      <c r="F67" s="310">
        <v>22.6</v>
      </c>
      <c r="G67" s="295"/>
      <c r="H67" s="295"/>
      <c r="I67" s="295"/>
      <c r="J67" s="295"/>
    </row>
    <row r="68" spans="1:16" ht="13.5">
      <c r="A68" s="42"/>
      <c r="B68" s="314"/>
      <c r="C68" s="314"/>
      <c r="D68" s="314"/>
      <c r="E68" s="314"/>
      <c r="F68" s="314"/>
      <c r="G68" s="314"/>
      <c r="H68" s="305"/>
      <c r="I68" s="305"/>
      <c r="J68" s="305"/>
      <c r="K68" s="36"/>
      <c r="L68" s="36"/>
      <c r="M68" s="36"/>
      <c r="N68" s="298"/>
      <c r="O68" s="10"/>
      <c r="P68" s="10"/>
    </row>
    <row r="69" spans="1:10" ht="13.5">
      <c r="A69" s="42"/>
      <c r="B69" s="315"/>
      <c r="C69" s="315"/>
      <c r="D69" s="315" t="s">
        <v>201</v>
      </c>
      <c r="E69" s="315"/>
      <c r="F69" s="295"/>
      <c r="G69" s="295"/>
      <c r="H69" s="295"/>
      <c r="I69" s="295"/>
      <c r="J69" s="295"/>
    </row>
    <row r="70" spans="1:10" ht="13.5">
      <c r="A70" s="42"/>
      <c r="B70" s="315"/>
      <c r="C70" s="315"/>
      <c r="D70" s="315" t="s">
        <v>212</v>
      </c>
      <c r="E70" s="315"/>
      <c r="F70" s="295"/>
      <c r="G70" s="295"/>
      <c r="H70" s="295"/>
      <c r="I70" s="295"/>
      <c r="J70" s="295"/>
    </row>
    <row r="71" spans="1:10" ht="13.5">
      <c r="A71" s="42"/>
      <c r="B71" s="315" t="s">
        <v>225</v>
      </c>
      <c r="C71" s="315" t="s">
        <v>204</v>
      </c>
      <c r="D71" s="315" t="s">
        <v>205</v>
      </c>
      <c r="E71" s="315" t="s">
        <v>206</v>
      </c>
      <c r="F71" s="295"/>
      <c r="G71" s="295"/>
      <c r="H71" s="295"/>
      <c r="I71" s="295"/>
      <c r="J71" s="295"/>
    </row>
    <row r="72" spans="1:10" ht="12.75">
      <c r="A72" s="10"/>
      <c r="B72" s="315" t="s">
        <v>226</v>
      </c>
      <c r="C72" s="315" t="s">
        <v>208</v>
      </c>
      <c r="D72" s="315" t="s">
        <v>209</v>
      </c>
      <c r="E72" s="315" t="s">
        <v>210</v>
      </c>
      <c r="F72" s="295"/>
      <c r="G72" s="295"/>
      <c r="H72" s="295"/>
      <c r="I72" s="295"/>
      <c r="J72" s="295"/>
    </row>
    <row r="73" spans="1:10" ht="13.5">
      <c r="A73" s="41" t="s">
        <v>227</v>
      </c>
      <c r="B73" s="305"/>
      <c r="C73" s="305"/>
      <c r="D73" s="305"/>
      <c r="E73" s="305"/>
      <c r="F73" s="295"/>
      <c r="G73" s="295"/>
      <c r="H73" s="295"/>
      <c r="I73" s="295"/>
      <c r="J73" s="295"/>
    </row>
    <row r="74" spans="1:10" ht="12.75">
      <c r="A74" s="10" t="s">
        <v>155</v>
      </c>
      <c r="B74" s="305">
        <v>241.6</v>
      </c>
      <c r="C74" s="305">
        <v>241.6</v>
      </c>
      <c r="D74" s="305">
        <v>241.6</v>
      </c>
      <c r="E74" s="305">
        <v>143.3</v>
      </c>
      <c r="F74" s="295"/>
      <c r="G74" s="295"/>
      <c r="H74" s="295"/>
      <c r="I74" s="295"/>
      <c r="J74" s="295"/>
    </row>
    <row r="75" spans="1:10" ht="12.75">
      <c r="A75" s="10" t="s">
        <v>106</v>
      </c>
      <c r="B75" s="305">
        <v>289.1</v>
      </c>
      <c r="C75" s="313">
        <v>289.1</v>
      </c>
      <c r="D75" s="313">
        <v>289.1</v>
      </c>
      <c r="E75" s="305">
        <v>53.5</v>
      </c>
      <c r="F75" s="295"/>
      <c r="G75" s="295"/>
      <c r="H75" s="295"/>
      <c r="I75" s="295"/>
      <c r="J75" s="295"/>
    </row>
    <row r="76" spans="1:10" ht="12.75">
      <c r="A76" s="10" t="s">
        <v>228</v>
      </c>
      <c r="B76" s="305">
        <v>9</v>
      </c>
      <c r="C76" s="305">
        <v>9</v>
      </c>
      <c r="D76" s="305">
        <v>9</v>
      </c>
      <c r="E76" s="305">
        <v>6.2</v>
      </c>
      <c r="F76" s="295"/>
      <c r="G76" s="295"/>
      <c r="H76" s="295"/>
      <c r="I76" s="295"/>
      <c r="J76" s="295"/>
    </row>
    <row r="77" spans="1:10" ht="12.75">
      <c r="A77" s="10" t="s">
        <v>108</v>
      </c>
      <c r="B77" s="305">
        <v>159.7</v>
      </c>
      <c r="C77" s="305">
        <v>159.7</v>
      </c>
      <c r="D77" s="305">
        <v>159.7</v>
      </c>
      <c r="E77" s="305">
        <v>9</v>
      </c>
      <c r="F77" s="295"/>
      <c r="G77" s="295"/>
      <c r="H77" s="295"/>
      <c r="I77" s="295"/>
      <c r="J77" s="295"/>
    </row>
    <row r="78" spans="1:10" ht="12.75">
      <c r="A78" s="10"/>
      <c r="B78" s="305"/>
      <c r="C78" s="305"/>
      <c r="D78" s="305"/>
      <c r="E78" s="305"/>
      <c r="F78" s="295"/>
      <c r="G78" s="295"/>
      <c r="H78" s="295"/>
      <c r="I78" s="295"/>
      <c r="J78" s="295"/>
    </row>
    <row r="79" spans="1:10" ht="13.5">
      <c r="A79" s="24" t="s">
        <v>192</v>
      </c>
      <c r="B79" s="310">
        <v>699.4</v>
      </c>
      <c r="C79" s="310">
        <v>699.4</v>
      </c>
      <c r="D79" s="310">
        <v>593</v>
      </c>
      <c r="E79" s="310">
        <v>212</v>
      </c>
      <c r="F79" s="295"/>
      <c r="G79" s="295"/>
      <c r="H79" s="295"/>
      <c r="I79" s="295"/>
      <c r="J79" s="295"/>
    </row>
    <row r="80" spans="1:10" ht="12.75">
      <c r="A80" s="10"/>
      <c r="B80" s="305"/>
      <c r="C80" s="305"/>
      <c r="D80" s="305"/>
      <c r="E80" s="305"/>
      <c r="F80" s="295"/>
      <c r="G80" s="295"/>
      <c r="H80" s="295"/>
      <c r="I80" s="295"/>
      <c r="J80" s="295"/>
    </row>
    <row r="81" spans="1:10" ht="13.5">
      <c r="A81" s="45"/>
      <c r="B81" s="314"/>
      <c r="C81" s="314"/>
      <c r="D81" s="314"/>
      <c r="E81" s="314"/>
      <c r="F81" s="295"/>
      <c r="G81" s="295"/>
      <c r="H81" s="295"/>
      <c r="I81" s="295"/>
      <c r="J81" s="295"/>
    </row>
    <row r="82" spans="1:10" ht="12.75">
      <c r="A82" s="10"/>
      <c r="B82" s="305"/>
      <c r="C82" s="305"/>
      <c r="D82" s="305"/>
      <c r="E82" s="305"/>
      <c r="F82" s="295"/>
      <c r="G82" s="295"/>
      <c r="H82" s="295"/>
      <c r="I82" s="295"/>
      <c r="J82" s="295"/>
    </row>
    <row r="83" spans="1:10" ht="12.75">
      <c r="A83" s="10"/>
      <c r="B83" s="295"/>
      <c r="C83" s="295"/>
      <c r="D83" s="295"/>
      <c r="E83" s="295"/>
      <c r="F83" s="295"/>
      <c r="G83" s="295"/>
      <c r="H83" s="295"/>
      <c r="I83" s="295"/>
      <c r="J83" s="295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</sheetData>
  <sheetProtection/>
  <conditionalFormatting sqref="C73:D73 D65:E65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25"/>
  <sheetViews>
    <sheetView zoomScale="70" zoomScaleNormal="70" zoomScalePageLayoutView="0" workbookViewId="0" topLeftCell="A1">
      <selection activeCell="H57" sqref="H57"/>
    </sheetView>
  </sheetViews>
  <sheetFormatPr defaultColWidth="9.140625" defaultRowHeight="12.75"/>
  <cols>
    <col min="1" max="1" width="53.8515625" style="0" customWidth="1"/>
    <col min="2" max="2" width="11.8515625" style="0" customWidth="1"/>
    <col min="3" max="3" width="12.00390625" style="0" customWidth="1"/>
    <col min="4" max="4" width="16.28125" style="0" customWidth="1"/>
    <col min="5" max="5" width="15.7109375" style="0" customWidth="1"/>
    <col min="6" max="6" width="12.00390625" style="0" bestFit="1" customWidth="1"/>
    <col min="7" max="7" width="13.28125" style="0" customWidth="1"/>
    <col min="8" max="8" width="12.7109375" style="0" customWidth="1"/>
    <col min="9" max="9" width="12.421875" style="0" customWidth="1"/>
    <col min="10" max="10" width="10.28125" style="0" customWidth="1"/>
    <col min="11" max="11" width="13.57421875" style="0" customWidth="1"/>
    <col min="12" max="12" width="10.57421875" style="0" customWidth="1"/>
    <col min="13" max="13" width="12.140625" style="0" customWidth="1"/>
    <col min="14" max="15" width="12.7109375" style="0" bestFit="1" customWidth="1"/>
    <col min="16" max="20" width="12.7109375" style="0" customWidth="1"/>
    <col min="21" max="21" width="12.7109375" style="0" bestFit="1" customWidth="1"/>
    <col min="23" max="23" width="14.8515625" style="0" customWidth="1"/>
  </cols>
  <sheetData>
    <row r="1" spans="1:11" ht="12.75">
      <c r="A1" s="9" t="s">
        <v>322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9"/>
      <c r="B2" s="275"/>
      <c r="C2" s="275"/>
      <c r="D2" s="275"/>
      <c r="E2" s="275"/>
      <c r="F2" s="275" t="s">
        <v>201</v>
      </c>
      <c r="G2" s="275"/>
      <c r="H2" s="10"/>
      <c r="I2" s="10"/>
      <c r="J2" s="10"/>
      <c r="K2" s="10"/>
    </row>
    <row r="3" spans="1:11" ht="12.75">
      <c r="A3" s="9"/>
      <c r="B3" s="275" t="s">
        <v>202</v>
      </c>
      <c r="C3" s="275"/>
      <c r="D3" s="275"/>
      <c r="E3" s="275"/>
      <c r="F3" s="275" t="s">
        <v>212</v>
      </c>
      <c r="G3" s="275"/>
      <c r="H3" s="10"/>
      <c r="I3" s="10"/>
      <c r="J3" s="10"/>
      <c r="K3" s="10"/>
    </row>
    <row r="4" spans="1:11" ht="12.75">
      <c r="A4" s="10"/>
      <c r="B4" s="275" t="s">
        <v>203</v>
      </c>
      <c r="C4" s="275" t="s">
        <v>424</v>
      </c>
      <c r="D4" s="275"/>
      <c r="E4" s="275" t="s">
        <v>204</v>
      </c>
      <c r="F4" s="275" t="s">
        <v>205</v>
      </c>
      <c r="G4" s="275" t="s">
        <v>206</v>
      </c>
      <c r="H4" s="10"/>
      <c r="I4" s="10"/>
      <c r="J4" s="10"/>
      <c r="K4" s="10"/>
    </row>
    <row r="5" spans="1:11" ht="12.75">
      <c r="A5" s="75" t="s">
        <v>180</v>
      </c>
      <c r="B5" s="275" t="s">
        <v>207</v>
      </c>
      <c r="C5" s="275" t="s">
        <v>428</v>
      </c>
      <c r="D5" s="275" t="s">
        <v>229</v>
      </c>
      <c r="E5" s="275" t="s">
        <v>208</v>
      </c>
      <c r="F5" s="275" t="s">
        <v>209</v>
      </c>
      <c r="G5" s="275" t="s">
        <v>210</v>
      </c>
      <c r="H5" s="10"/>
      <c r="I5" s="10"/>
      <c r="J5" s="10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3.5">
      <c r="A7" s="41" t="s">
        <v>123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 t="s">
        <v>22</v>
      </c>
      <c r="B8" s="36">
        <v>9128.3</v>
      </c>
      <c r="C8" s="36">
        <v>49.6</v>
      </c>
      <c r="D8" s="36" t="s">
        <v>16</v>
      </c>
      <c r="E8" s="36">
        <v>9177.9</v>
      </c>
      <c r="F8" s="36">
        <v>5992.9</v>
      </c>
      <c r="G8" s="36">
        <v>4457.3</v>
      </c>
      <c r="H8" s="10"/>
      <c r="I8" s="10"/>
      <c r="J8" s="10"/>
      <c r="K8" s="10"/>
    </row>
    <row r="9" spans="1:11" ht="12.75">
      <c r="A9" s="10" t="s">
        <v>33</v>
      </c>
      <c r="B9" s="36">
        <v>4735.6</v>
      </c>
      <c r="C9" s="36">
        <v>69.9</v>
      </c>
      <c r="D9" s="36" t="s">
        <v>16</v>
      </c>
      <c r="E9" s="36">
        <v>4805.4</v>
      </c>
      <c r="F9" s="36">
        <v>3463.1</v>
      </c>
      <c r="G9" s="36">
        <v>494.9</v>
      </c>
      <c r="H9" s="10"/>
      <c r="I9" s="10"/>
      <c r="J9" s="10"/>
      <c r="K9" s="10"/>
    </row>
    <row r="10" spans="1:11" ht="12.75">
      <c r="A10" s="10" t="s">
        <v>52</v>
      </c>
      <c r="B10" s="36">
        <v>2681.8999999999996</v>
      </c>
      <c r="C10" s="36" t="s">
        <v>16</v>
      </c>
      <c r="D10" s="36">
        <v>33</v>
      </c>
      <c r="E10" s="36">
        <v>2714.8</v>
      </c>
      <c r="F10" s="36">
        <v>2262.9</v>
      </c>
      <c r="G10" s="36">
        <v>425.9</v>
      </c>
      <c r="H10" s="10"/>
      <c r="I10" s="10"/>
      <c r="J10" s="10"/>
      <c r="K10" s="10"/>
    </row>
    <row r="11" spans="1:11" ht="12.75">
      <c r="A11" s="10" t="s">
        <v>17</v>
      </c>
      <c r="B11" s="36">
        <v>2459.7999999999997</v>
      </c>
      <c r="C11" s="36" t="s">
        <v>16</v>
      </c>
      <c r="D11" s="36" t="s">
        <v>16</v>
      </c>
      <c r="E11" s="36">
        <v>2459.9</v>
      </c>
      <c r="F11" s="36">
        <v>1673.5</v>
      </c>
      <c r="G11" s="36">
        <v>1992.1</v>
      </c>
      <c r="H11" s="10"/>
      <c r="I11" s="10"/>
      <c r="J11" s="10"/>
      <c r="K11" s="10"/>
    </row>
    <row r="12" spans="1:11" ht="12.75">
      <c r="A12" s="10" t="s">
        <v>53</v>
      </c>
      <c r="B12" s="36">
        <v>2266.1</v>
      </c>
      <c r="C12" s="36">
        <v>24.8</v>
      </c>
      <c r="D12" s="36" t="s">
        <v>16</v>
      </c>
      <c r="E12" s="36">
        <v>2290.8</v>
      </c>
      <c r="F12" s="36">
        <v>1924.9</v>
      </c>
      <c r="G12" s="36">
        <v>436.1</v>
      </c>
      <c r="H12" s="10"/>
      <c r="I12" s="10"/>
      <c r="J12" s="10"/>
      <c r="K12" s="10"/>
    </row>
    <row r="13" spans="1:11" ht="12.75">
      <c r="A13" s="10" t="s">
        <v>20</v>
      </c>
      <c r="B13" s="36">
        <v>2217.2999999999997</v>
      </c>
      <c r="C13" s="36">
        <v>69.9</v>
      </c>
      <c r="D13" s="36" t="s">
        <v>16</v>
      </c>
      <c r="E13" s="36">
        <v>2287.1</v>
      </c>
      <c r="F13" s="36">
        <v>2221.8</v>
      </c>
      <c r="G13" s="36">
        <v>791.2</v>
      </c>
      <c r="H13" s="10"/>
      <c r="I13" s="10"/>
      <c r="J13" s="10"/>
      <c r="K13" s="10"/>
    </row>
    <row r="14" spans="1:11" ht="12.75">
      <c r="A14" s="10" t="s">
        <v>374</v>
      </c>
      <c r="B14" s="36">
        <v>2233.5</v>
      </c>
      <c r="C14" s="36" t="s">
        <v>16</v>
      </c>
      <c r="D14" s="36" t="s">
        <v>16</v>
      </c>
      <c r="E14" s="36">
        <v>2233.5</v>
      </c>
      <c r="F14" s="36">
        <v>2004.6</v>
      </c>
      <c r="G14" s="36">
        <v>264.7</v>
      </c>
      <c r="H14" s="10"/>
      <c r="I14" s="10"/>
      <c r="J14" s="10"/>
      <c r="K14" s="10"/>
    </row>
    <row r="15" spans="1:11" ht="12.75">
      <c r="A15" s="10" t="s">
        <v>152</v>
      </c>
      <c r="B15" s="36">
        <v>1993.5</v>
      </c>
      <c r="C15" s="36" t="s">
        <v>16</v>
      </c>
      <c r="D15" s="36" t="s">
        <v>16</v>
      </c>
      <c r="E15" s="36">
        <v>1993.5</v>
      </c>
      <c r="F15" s="36">
        <v>1563</v>
      </c>
      <c r="G15" s="36">
        <v>323.6</v>
      </c>
      <c r="H15" s="10"/>
      <c r="I15" s="10"/>
      <c r="J15" s="10"/>
      <c r="K15" s="10"/>
    </row>
    <row r="16" spans="1:11" ht="12.75">
      <c r="A16" s="10" t="s">
        <v>57</v>
      </c>
      <c r="B16" s="36">
        <v>1843.1</v>
      </c>
      <c r="C16" s="36" t="s">
        <v>16</v>
      </c>
      <c r="D16" s="36">
        <v>33</v>
      </c>
      <c r="E16" s="36">
        <v>1876.1</v>
      </c>
      <c r="F16" s="36">
        <v>1794</v>
      </c>
      <c r="G16" s="36">
        <v>293.7</v>
      </c>
      <c r="H16" s="10"/>
      <c r="I16" s="10"/>
      <c r="J16" s="10"/>
      <c r="K16" s="10"/>
    </row>
    <row r="17" spans="1:11" ht="12.75">
      <c r="A17" s="10" t="s">
        <v>41</v>
      </c>
      <c r="B17" s="36">
        <v>1331.4</v>
      </c>
      <c r="C17" s="36" t="s">
        <v>16</v>
      </c>
      <c r="D17" s="36" t="s">
        <v>16</v>
      </c>
      <c r="E17" s="36">
        <v>1331.4</v>
      </c>
      <c r="F17" s="36">
        <v>1246.7</v>
      </c>
      <c r="G17" s="36">
        <v>431.4</v>
      </c>
      <c r="H17" s="10"/>
      <c r="I17" s="10"/>
      <c r="J17" s="10"/>
      <c r="K17" s="10"/>
    </row>
    <row r="18" spans="1:11" ht="12.75">
      <c r="A18" s="10" t="s">
        <v>153</v>
      </c>
      <c r="B18" s="36">
        <v>1313.3</v>
      </c>
      <c r="C18" s="36" t="s">
        <v>16</v>
      </c>
      <c r="D18" s="36" t="s">
        <v>16</v>
      </c>
      <c r="E18" s="36">
        <v>1313.3</v>
      </c>
      <c r="F18" s="36">
        <v>1313.3</v>
      </c>
      <c r="G18" s="36">
        <v>324.3</v>
      </c>
      <c r="H18" s="10"/>
      <c r="I18" s="10"/>
      <c r="J18" s="10"/>
      <c r="K18" s="10"/>
    </row>
    <row r="19" spans="1:11" ht="12.75">
      <c r="A19" s="10" t="s">
        <v>51</v>
      </c>
      <c r="B19" s="36">
        <v>983.5</v>
      </c>
      <c r="C19" s="36" t="s">
        <v>16</v>
      </c>
      <c r="D19" s="36" t="s">
        <v>16</v>
      </c>
      <c r="E19" s="36">
        <v>983.4</v>
      </c>
      <c r="F19" s="36">
        <v>406.9</v>
      </c>
      <c r="G19" s="36">
        <v>34.2</v>
      </c>
      <c r="H19" s="10"/>
      <c r="I19" s="10"/>
      <c r="J19" s="10"/>
      <c r="K19" s="10"/>
    </row>
    <row r="20" spans="1:11" ht="12.75">
      <c r="A20" s="10" t="s">
        <v>151</v>
      </c>
      <c r="B20" s="36">
        <v>847.4</v>
      </c>
      <c r="C20" s="36" t="s">
        <v>16</v>
      </c>
      <c r="D20" s="36" t="s">
        <v>16</v>
      </c>
      <c r="E20" s="36">
        <v>847.4</v>
      </c>
      <c r="F20" s="36">
        <v>592</v>
      </c>
      <c r="G20" s="36">
        <v>410</v>
      </c>
      <c r="H20" s="10"/>
      <c r="I20" s="10"/>
      <c r="J20" s="10"/>
      <c r="K20" s="10"/>
    </row>
    <row r="21" spans="1:11" ht="12.75">
      <c r="A21" s="10" t="s">
        <v>40</v>
      </c>
      <c r="B21" s="36">
        <v>845.8</v>
      </c>
      <c r="C21" s="36" t="s">
        <v>16</v>
      </c>
      <c r="D21" s="36" t="s">
        <v>16</v>
      </c>
      <c r="E21" s="36">
        <v>845.8</v>
      </c>
      <c r="F21" s="36">
        <v>673.1</v>
      </c>
      <c r="G21" s="36">
        <v>203.5</v>
      </c>
      <c r="H21" s="10"/>
      <c r="I21" s="10"/>
      <c r="J21" s="10"/>
      <c r="K21" s="10"/>
    </row>
    <row r="22" spans="1:11" ht="12.75">
      <c r="A22" s="10" t="s">
        <v>55</v>
      </c>
      <c r="B22" s="36">
        <v>845.6</v>
      </c>
      <c r="C22" s="36" t="s">
        <v>16</v>
      </c>
      <c r="D22" s="36" t="s">
        <v>16</v>
      </c>
      <c r="E22" s="36">
        <v>845.6</v>
      </c>
      <c r="F22" s="36">
        <v>691.2</v>
      </c>
      <c r="G22" s="36">
        <v>99.2</v>
      </c>
      <c r="H22" s="10"/>
      <c r="I22" s="10"/>
      <c r="J22" s="10"/>
      <c r="K22" s="10"/>
    </row>
    <row r="23" spans="1:11" ht="12.75">
      <c r="A23" s="10" t="s">
        <v>375</v>
      </c>
      <c r="B23" s="36">
        <v>815.5</v>
      </c>
      <c r="C23" s="36" t="s">
        <v>16</v>
      </c>
      <c r="D23" s="36" t="s">
        <v>16</v>
      </c>
      <c r="E23" s="36">
        <v>815.5</v>
      </c>
      <c r="F23" s="36">
        <v>815.5</v>
      </c>
      <c r="G23" s="36">
        <v>361</v>
      </c>
      <c r="H23" s="10"/>
      <c r="I23" s="10"/>
      <c r="J23" s="10"/>
      <c r="K23" s="10"/>
    </row>
    <row r="24" spans="1:11" ht="12.75">
      <c r="A24" s="10" t="s">
        <v>31</v>
      </c>
      <c r="B24" s="36">
        <v>548</v>
      </c>
      <c r="C24" s="36" t="s">
        <v>16</v>
      </c>
      <c r="D24" s="36" t="s">
        <v>16</v>
      </c>
      <c r="E24" s="36">
        <v>548</v>
      </c>
      <c r="F24" s="36">
        <v>320.5</v>
      </c>
      <c r="G24" s="36">
        <v>109.5</v>
      </c>
      <c r="H24" s="10"/>
      <c r="I24" s="10"/>
      <c r="J24" s="10"/>
      <c r="K24" s="10"/>
    </row>
    <row r="25" spans="1:11" ht="12.75">
      <c r="A25" s="10" t="s">
        <v>54</v>
      </c>
      <c r="B25" s="36">
        <v>367.3</v>
      </c>
      <c r="C25" s="36" t="s">
        <v>16</v>
      </c>
      <c r="D25" s="36" t="s">
        <v>16</v>
      </c>
      <c r="E25" s="36">
        <v>367.3</v>
      </c>
      <c r="F25" s="36">
        <v>350.8</v>
      </c>
      <c r="G25" s="36">
        <v>64.3</v>
      </c>
      <c r="H25" s="10"/>
      <c r="I25" s="10"/>
      <c r="J25" s="10"/>
      <c r="K25" s="10"/>
    </row>
    <row r="26" spans="1:11" ht="12.75">
      <c r="A26" s="10" t="s">
        <v>18</v>
      </c>
      <c r="B26" s="36">
        <v>345.9</v>
      </c>
      <c r="C26" s="36" t="s">
        <v>16</v>
      </c>
      <c r="D26" s="36" t="s">
        <v>16</v>
      </c>
      <c r="E26" s="36">
        <v>345.9</v>
      </c>
      <c r="F26" s="36">
        <v>345.9</v>
      </c>
      <c r="G26" s="36">
        <v>80.2</v>
      </c>
      <c r="H26" s="10"/>
      <c r="I26" s="10"/>
      <c r="J26" s="10"/>
      <c r="K26" s="10"/>
    </row>
    <row r="27" spans="1:11" ht="12.75">
      <c r="A27" s="10" t="s">
        <v>36</v>
      </c>
      <c r="B27" s="36">
        <v>302.4</v>
      </c>
      <c r="C27" s="36" t="s">
        <v>16</v>
      </c>
      <c r="D27" s="36" t="s">
        <v>16</v>
      </c>
      <c r="E27" s="36">
        <v>302.4</v>
      </c>
      <c r="F27" s="36">
        <v>302.4</v>
      </c>
      <c r="G27" s="36">
        <v>37.9</v>
      </c>
      <c r="H27" s="10"/>
      <c r="I27" s="10"/>
      <c r="J27" s="10"/>
      <c r="K27" s="10"/>
    </row>
    <row r="28" spans="1:11" ht="12.75">
      <c r="A28" s="10" t="s">
        <v>35</v>
      </c>
      <c r="B28" s="36">
        <v>301.2</v>
      </c>
      <c r="C28" s="36" t="s">
        <v>16</v>
      </c>
      <c r="D28" s="36" t="s">
        <v>16</v>
      </c>
      <c r="E28" s="36">
        <v>301.2</v>
      </c>
      <c r="F28" s="36">
        <v>150.6</v>
      </c>
      <c r="G28" s="36">
        <v>45.2</v>
      </c>
      <c r="H28" s="10"/>
      <c r="I28" s="10"/>
      <c r="J28" s="10"/>
      <c r="K28" s="10"/>
    </row>
    <row r="29" spans="1:11" ht="12.75">
      <c r="A29" s="10" t="s">
        <v>43</v>
      </c>
      <c r="B29" s="36">
        <v>250.9</v>
      </c>
      <c r="C29" s="36" t="s">
        <v>16</v>
      </c>
      <c r="D29" s="36" t="s">
        <v>16</v>
      </c>
      <c r="E29" s="36">
        <v>250.9</v>
      </c>
      <c r="F29" s="36">
        <v>250.9</v>
      </c>
      <c r="G29" s="36">
        <v>324.5</v>
      </c>
      <c r="H29" s="10"/>
      <c r="I29" s="10"/>
      <c r="J29" s="10"/>
      <c r="K29" s="10"/>
    </row>
    <row r="30" spans="1:11" ht="12.75">
      <c r="A30" s="10" t="s">
        <v>376</v>
      </c>
      <c r="B30" s="36">
        <v>153.2</v>
      </c>
      <c r="C30" s="36" t="s">
        <v>16</v>
      </c>
      <c r="D30" s="36" t="s">
        <v>16</v>
      </c>
      <c r="E30" s="36">
        <v>153.2</v>
      </c>
      <c r="F30" s="36">
        <v>126.8</v>
      </c>
      <c r="G30" s="36">
        <v>29.9</v>
      </c>
      <c r="H30" s="10"/>
      <c r="I30" s="10"/>
      <c r="J30" s="10"/>
      <c r="K30" s="10"/>
    </row>
    <row r="31" spans="1:11" ht="12.75">
      <c r="A31" s="10" t="s">
        <v>21</v>
      </c>
      <c r="B31" s="36">
        <v>138</v>
      </c>
      <c r="C31" s="36" t="s">
        <v>16</v>
      </c>
      <c r="D31" s="36" t="s">
        <v>16</v>
      </c>
      <c r="E31" s="36">
        <v>138</v>
      </c>
      <c r="F31" s="36">
        <v>138</v>
      </c>
      <c r="G31" s="36">
        <v>30.7</v>
      </c>
      <c r="H31" s="10"/>
      <c r="I31" s="10"/>
      <c r="J31" s="10"/>
      <c r="K31" s="10"/>
    </row>
    <row r="32" spans="1:11" ht="12.75">
      <c r="A32" s="10" t="s">
        <v>24</v>
      </c>
      <c r="B32" s="36">
        <v>111.1</v>
      </c>
      <c r="C32" s="36" t="s">
        <v>16</v>
      </c>
      <c r="D32" s="36" t="s">
        <v>16</v>
      </c>
      <c r="E32" s="36">
        <v>111.1</v>
      </c>
      <c r="F32" s="36">
        <v>111.1</v>
      </c>
      <c r="G32" s="36">
        <v>66.6</v>
      </c>
      <c r="H32" s="10"/>
      <c r="I32" s="10"/>
      <c r="J32" s="10"/>
      <c r="K32" s="10"/>
    </row>
    <row r="33" spans="1:11" ht="12.75">
      <c r="A33" s="10" t="s">
        <v>154</v>
      </c>
      <c r="B33" s="36">
        <v>100.5</v>
      </c>
      <c r="C33" s="36" t="s">
        <v>16</v>
      </c>
      <c r="D33" s="36" t="s">
        <v>16</v>
      </c>
      <c r="E33" s="36">
        <v>100.5</v>
      </c>
      <c r="F33" s="36">
        <v>100.5</v>
      </c>
      <c r="G33" s="36">
        <v>33.9</v>
      </c>
      <c r="H33" s="10"/>
      <c r="I33" s="10"/>
      <c r="J33" s="10"/>
      <c r="K33" s="10"/>
    </row>
    <row r="34" spans="1:11" ht="12.75">
      <c r="A34" s="10" t="s">
        <v>415</v>
      </c>
      <c r="B34" s="36">
        <v>93.5</v>
      </c>
      <c r="C34" s="36" t="s">
        <v>16</v>
      </c>
      <c r="D34" s="36" t="s">
        <v>16</v>
      </c>
      <c r="E34" s="36">
        <v>93.5</v>
      </c>
      <c r="F34" s="36">
        <v>93.5</v>
      </c>
      <c r="G34" s="36">
        <v>22.5</v>
      </c>
      <c r="H34" s="10"/>
      <c r="I34" s="10"/>
      <c r="J34" s="10"/>
      <c r="K34" s="10"/>
    </row>
    <row r="35" spans="1:11" ht="12.75">
      <c r="A35" s="10" t="s">
        <v>42</v>
      </c>
      <c r="B35" s="36">
        <v>76.2</v>
      </c>
      <c r="C35" s="36" t="s">
        <v>16</v>
      </c>
      <c r="D35" s="36" t="s">
        <v>16</v>
      </c>
      <c r="E35" s="36">
        <v>76.2</v>
      </c>
      <c r="F35" s="36">
        <v>76.2</v>
      </c>
      <c r="G35" s="36">
        <v>7.6</v>
      </c>
      <c r="H35" s="10"/>
      <c r="I35" s="10"/>
      <c r="J35" s="10"/>
      <c r="K35" s="10"/>
    </row>
    <row r="36" spans="1:11" ht="12.75">
      <c r="A36" s="10" t="s">
        <v>34</v>
      </c>
      <c r="B36" s="36">
        <v>46.6</v>
      </c>
      <c r="C36" s="36">
        <v>24.8</v>
      </c>
      <c r="D36" s="36" t="s">
        <v>16</v>
      </c>
      <c r="E36" s="36">
        <v>71.4</v>
      </c>
      <c r="F36" s="36">
        <v>71.4</v>
      </c>
      <c r="G36" s="36">
        <v>29.8</v>
      </c>
      <c r="H36" s="10"/>
      <c r="I36" s="10"/>
      <c r="J36" s="10"/>
      <c r="K36" s="10"/>
    </row>
    <row r="37" spans="1:11" ht="12.75">
      <c r="A37" s="10" t="s">
        <v>37</v>
      </c>
      <c r="B37" s="36">
        <v>48</v>
      </c>
      <c r="C37" s="36" t="s">
        <v>16</v>
      </c>
      <c r="D37" s="36" t="s">
        <v>16</v>
      </c>
      <c r="E37" s="36">
        <v>48</v>
      </c>
      <c r="F37" s="36">
        <v>48</v>
      </c>
      <c r="G37" s="36">
        <v>19</v>
      </c>
      <c r="H37" s="10"/>
      <c r="I37" s="10"/>
      <c r="J37" s="10"/>
      <c r="K37" s="10"/>
    </row>
    <row r="38" spans="1:11" ht="12.75">
      <c r="A38" s="10" t="s">
        <v>50</v>
      </c>
      <c r="B38" s="36">
        <v>31.9</v>
      </c>
      <c r="C38" s="36" t="s">
        <v>16</v>
      </c>
      <c r="D38" s="36" t="s">
        <v>16</v>
      </c>
      <c r="E38" s="36">
        <v>31.9</v>
      </c>
      <c r="F38" s="36">
        <v>31.9</v>
      </c>
      <c r="G38" s="36">
        <v>4.8</v>
      </c>
      <c r="H38" s="10"/>
      <c r="I38" s="10"/>
      <c r="J38" s="10"/>
      <c r="K38" s="10"/>
    </row>
    <row r="39" spans="1:11" ht="12.75">
      <c r="A39" s="10" t="s">
        <v>19</v>
      </c>
      <c r="B39" s="36">
        <v>19.7</v>
      </c>
      <c r="C39" s="36" t="s">
        <v>16</v>
      </c>
      <c r="D39" s="36" t="s">
        <v>16</v>
      </c>
      <c r="E39" s="36">
        <v>19.7</v>
      </c>
      <c r="F39" s="36">
        <v>19.7</v>
      </c>
      <c r="G39" s="36">
        <v>1.6</v>
      </c>
      <c r="H39" s="10"/>
      <c r="I39" s="10"/>
      <c r="J39" s="10"/>
      <c r="K39" s="10"/>
    </row>
    <row r="40" spans="1:11" ht="12.75">
      <c r="A40" s="10" t="s">
        <v>381</v>
      </c>
      <c r="B40" s="36" t="s">
        <v>16</v>
      </c>
      <c r="C40" s="36">
        <v>11.7</v>
      </c>
      <c r="D40" s="36" t="s">
        <v>16</v>
      </c>
      <c r="E40" s="36">
        <v>11.7</v>
      </c>
      <c r="F40" s="36">
        <v>11.7</v>
      </c>
      <c r="G40" s="36">
        <v>23.4</v>
      </c>
      <c r="H40" s="10"/>
      <c r="I40" s="10"/>
      <c r="J40" s="10"/>
      <c r="K40" s="10"/>
    </row>
    <row r="41" spans="1:11" ht="12.75">
      <c r="A41" s="10" t="s">
        <v>23</v>
      </c>
      <c r="B41" s="36">
        <v>9.1</v>
      </c>
      <c r="C41" s="36" t="s">
        <v>16</v>
      </c>
      <c r="D41" s="36" t="s">
        <v>16</v>
      </c>
      <c r="E41" s="36">
        <v>9.1</v>
      </c>
      <c r="F41" s="36">
        <v>9.1</v>
      </c>
      <c r="G41" s="36">
        <v>5.1</v>
      </c>
      <c r="H41" s="10"/>
      <c r="I41" s="10"/>
      <c r="J41" s="10"/>
      <c r="K41" s="10"/>
    </row>
    <row r="42" spans="1:11" ht="12.75">
      <c r="A42" s="10"/>
      <c r="B42" s="36"/>
      <c r="C42" s="36"/>
      <c r="D42" s="36"/>
      <c r="E42" s="36"/>
      <c r="F42" s="36"/>
      <c r="G42" s="36"/>
      <c r="H42" s="10"/>
      <c r="I42" s="10"/>
      <c r="J42" s="10"/>
      <c r="K42" s="10"/>
    </row>
    <row r="43" spans="1:11" ht="13.5">
      <c r="A43" s="24" t="s">
        <v>182</v>
      </c>
      <c r="B43" s="301">
        <v>39485.1</v>
      </c>
      <c r="C43" s="269">
        <v>250.6</v>
      </c>
      <c r="D43" s="269">
        <v>65.9</v>
      </c>
      <c r="E43" s="269">
        <v>39801.6</v>
      </c>
      <c r="F43" s="269">
        <v>8818</v>
      </c>
      <c r="G43" s="269">
        <v>12280</v>
      </c>
      <c r="H43" s="10"/>
      <c r="I43" s="10"/>
      <c r="J43" s="10"/>
      <c r="K43" s="10"/>
    </row>
    <row r="44" spans="1:41" ht="12.75">
      <c r="A44" s="10"/>
      <c r="B44" s="36"/>
      <c r="C44" s="36"/>
      <c r="D44" s="36"/>
      <c r="E44" s="36"/>
      <c r="F44" s="36"/>
      <c r="G44" s="36"/>
      <c r="H44" s="36"/>
      <c r="I44" s="10"/>
      <c r="J44" s="10"/>
      <c r="K44" s="10"/>
      <c r="AJ44">
        <v>35789.2</v>
      </c>
      <c r="AK44">
        <v>65.9</v>
      </c>
      <c r="AL44" t="s">
        <v>16</v>
      </c>
      <c r="AM44" s="86">
        <v>39801.6</v>
      </c>
      <c r="AO44" s="86">
        <v>12280</v>
      </c>
    </row>
    <row r="45" spans="1:11" ht="12.75">
      <c r="A45" s="10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2.75">
      <c r="A46" s="10"/>
      <c r="B46" s="275"/>
      <c r="C46" s="275"/>
      <c r="D46" s="275"/>
      <c r="E46" s="275"/>
      <c r="F46" s="275"/>
      <c r="G46" s="275"/>
      <c r="H46" s="275"/>
      <c r="I46" s="275"/>
      <c r="J46" s="275" t="s">
        <v>201</v>
      </c>
      <c r="K46" s="275"/>
    </row>
    <row r="47" spans="1:11" ht="12.75">
      <c r="A47" s="10"/>
      <c r="B47" s="275" t="s">
        <v>202</v>
      </c>
      <c r="C47" s="275"/>
      <c r="D47" s="275"/>
      <c r="E47" s="275"/>
      <c r="F47" s="275"/>
      <c r="G47" s="275"/>
      <c r="H47" s="275"/>
      <c r="I47" s="275"/>
      <c r="J47" s="275" t="s">
        <v>212</v>
      </c>
      <c r="K47" s="275"/>
    </row>
    <row r="48" spans="1:11" ht="12.75">
      <c r="A48" s="10"/>
      <c r="B48" s="275" t="s">
        <v>213</v>
      </c>
      <c r="C48" s="275"/>
      <c r="D48" s="275"/>
      <c r="E48" s="275" t="s">
        <v>214</v>
      </c>
      <c r="F48" s="275"/>
      <c r="G48" s="275" t="s">
        <v>211</v>
      </c>
      <c r="H48" s="275"/>
      <c r="I48" s="275" t="s">
        <v>204</v>
      </c>
      <c r="J48" s="275" t="s">
        <v>205</v>
      </c>
      <c r="K48" s="275" t="s">
        <v>206</v>
      </c>
    </row>
    <row r="49" spans="1:11" ht="12.75">
      <c r="A49" s="75" t="s">
        <v>180</v>
      </c>
      <c r="B49" s="275" t="s">
        <v>207</v>
      </c>
      <c r="C49" s="275" t="s">
        <v>216</v>
      </c>
      <c r="D49" s="275" t="s">
        <v>446</v>
      </c>
      <c r="E49" s="275" t="s">
        <v>217</v>
      </c>
      <c r="F49" s="275" t="s">
        <v>218</v>
      </c>
      <c r="G49" s="275" t="s">
        <v>10</v>
      </c>
      <c r="H49" s="275" t="s">
        <v>220</v>
      </c>
      <c r="I49" s="275" t="s">
        <v>208</v>
      </c>
      <c r="J49" s="275" t="s">
        <v>209</v>
      </c>
      <c r="K49" s="275" t="s">
        <v>210</v>
      </c>
    </row>
    <row r="50" spans="1:11" ht="12.75">
      <c r="A50" s="10"/>
      <c r="B50" s="36"/>
      <c r="C50" s="36"/>
      <c r="D50" s="10"/>
      <c r="E50" s="10"/>
      <c r="F50" s="10"/>
      <c r="G50" s="10"/>
      <c r="H50" s="10"/>
      <c r="I50" s="10"/>
      <c r="J50" s="10"/>
      <c r="K50" s="10"/>
    </row>
    <row r="51" spans="1:11" ht="13.5">
      <c r="A51" s="41" t="s">
        <v>176</v>
      </c>
      <c r="B51" s="36"/>
      <c r="C51" s="36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54" t="s">
        <v>147</v>
      </c>
      <c r="B52" s="305">
        <v>69.7</v>
      </c>
      <c r="C52" s="305" t="s">
        <v>16</v>
      </c>
      <c r="D52" s="305" t="s">
        <v>16</v>
      </c>
      <c r="E52" s="305" t="s">
        <v>16</v>
      </c>
      <c r="F52" s="305" t="s">
        <v>16</v>
      </c>
      <c r="G52" s="305" t="s">
        <v>16</v>
      </c>
      <c r="H52" s="305" t="s">
        <v>16</v>
      </c>
      <c r="I52" s="305">
        <v>69.7</v>
      </c>
      <c r="J52" s="305">
        <v>69.7</v>
      </c>
      <c r="K52" s="305">
        <v>0.8</v>
      </c>
    </row>
    <row r="53" spans="1:11" ht="12.75">
      <c r="A53" s="54" t="s">
        <v>60</v>
      </c>
      <c r="B53" s="305">
        <v>20.6</v>
      </c>
      <c r="C53" s="305" t="s">
        <v>16</v>
      </c>
      <c r="D53" s="305" t="s">
        <v>16</v>
      </c>
      <c r="E53" s="305" t="s">
        <v>16</v>
      </c>
      <c r="F53" s="305" t="s">
        <v>16</v>
      </c>
      <c r="G53" s="305" t="s">
        <v>16</v>
      </c>
      <c r="H53" s="305" t="s">
        <v>16</v>
      </c>
      <c r="I53" s="305">
        <v>20.6</v>
      </c>
      <c r="J53" s="305">
        <v>20.6</v>
      </c>
      <c r="K53" s="305">
        <v>8.2</v>
      </c>
    </row>
    <row r="54" spans="1:11" ht="12.75">
      <c r="A54" s="54" t="s">
        <v>62</v>
      </c>
      <c r="B54" s="305">
        <v>500.5</v>
      </c>
      <c r="C54" s="305" t="s">
        <v>16</v>
      </c>
      <c r="D54" s="305" t="s">
        <v>16</v>
      </c>
      <c r="E54" s="305" t="s">
        <v>16</v>
      </c>
      <c r="F54" s="305" t="s">
        <v>16</v>
      </c>
      <c r="G54" s="305" t="s">
        <v>16</v>
      </c>
      <c r="H54" s="305" t="s">
        <v>16</v>
      </c>
      <c r="I54" s="305">
        <v>500.5</v>
      </c>
      <c r="J54" s="305">
        <v>500.5</v>
      </c>
      <c r="K54" s="305">
        <v>780.5</v>
      </c>
    </row>
    <row r="55" spans="1:11" ht="12.75">
      <c r="A55" s="54" t="s">
        <v>384</v>
      </c>
      <c r="B55" s="305">
        <v>1536.5</v>
      </c>
      <c r="C55" s="305" t="s">
        <v>16</v>
      </c>
      <c r="D55" s="305" t="s">
        <v>16</v>
      </c>
      <c r="E55" s="305" t="s">
        <v>16</v>
      </c>
      <c r="F55" s="305" t="s">
        <v>16</v>
      </c>
      <c r="G55" s="305" t="s">
        <v>16</v>
      </c>
      <c r="H55" s="305" t="s">
        <v>16</v>
      </c>
      <c r="I55" s="305">
        <v>1536.5</v>
      </c>
      <c r="J55" s="305">
        <v>1536.5</v>
      </c>
      <c r="K55" s="305">
        <v>1976.9</v>
      </c>
    </row>
    <row r="56" spans="1:11" ht="12.75">
      <c r="A56" s="54" t="s">
        <v>64</v>
      </c>
      <c r="B56" s="305">
        <v>21.8</v>
      </c>
      <c r="C56" s="305" t="s">
        <v>16</v>
      </c>
      <c r="D56" s="305" t="s">
        <v>16</v>
      </c>
      <c r="E56" s="305" t="s">
        <v>16</v>
      </c>
      <c r="F56" s="305" t="s">
        <v>16</v>
      </c>
      <c r="G56" s="305" t="s">
        <v>16</v>
      </c>
      <c r="H56" s="305" t="s">
        <v>16</v>
      </c>
      <c r="I56" s="305">
        <v>21.8</v>
      </c>
      <c r="J56" s="305">
        <v>21.8</v>
      </c>
      <c r="K56" s="305">
        <v>7.5</v>
      </c>
    </row>
    <row r="57" spans="1:11" ht="12.75">
      <c r="A57" s="54" t="s">
        <v>385</v>
      </c>
      <c r="B57" s="305">
        <v>74.5</v>
      </c>
      <c r="C57" s="305" t="s">
        <v>16</v>
      </c>
      <c r="D57" s="305" t="s">
        <v>16</v>
      </c>
      <c r="E57" s="305" t="s">
        <v>16</v>
      </c>
      <c r="F57" s="305" t="s">
        <v>16</v>
      </c>
      <c r="G57" s="305" t="s">
        <v>16</v>
      </c>
      <c r="H57" s="305" t="s">
        <v>16</v>
      </c>
      <c r="I57" s="305">
        <v>74.5</v>
      </c>
      <c r="J57" s="305">
        <v>74.5</v>
      </c>
      <c r="K57" s="305">
        <v>205.6</v>
      </c>
    </row>
    <row r="58" spans="1:11" ht="12.75">
      <c r="A58" s="54" t="s">
        <v>71</v>
      </c>
      <c r="B58" s="305">
        <v>602.7</v>
      </c>
      <c r="C58" s="305" t="s">
        <v>16</v>
      </c>
      <c r="D58" s="305" t="s">
        <v>16</v>
      </c>
      <c r="E58" s="305" t="s">
        <v>16</v>
      </c>
      <c r="F58" s="305" t="s">
        <v>16</v>
      </c>
      <c r="G58" s="305" t="s">
        <v>16</v>
      </c>
      <c r="H58" s="305" t="s">
        <v>16</v>
      </c>
      <c r="I58" s="305">
        <v>602.7</v>
      </c>
      <c r="J58" s="305">
        <v>602.7</v>
      </c>
      <c r="K58" s="305">
        <v>59.5</v>
      </c>
    </row>
    <row r="59" spans="1:11" ht="12.75">
      <c r="A59" s="54" t="s">
        <v>72</v>
      </c>
      <c r="B59" s="305">
        <v>963.8</v>
      </c>
      <c r="C59" s="305" t="s">
        <v>16</v>
      </c>
      <c r="D59" s="305" t="s">
        <v>16</v>
      </c>
      <c r="E59" s="305" t="s">
        <v>16</v>
      </c>
      <c r="F59" s="305" t="s">
        <v>16</v>
      </c>
      <c r="G59" s="305" t="s">
        <v>16</v>
      </c>
      <c r="H59" s="305" t="s">
        <v>16</v>
      </c>
      <c r="I59" s="305">
        <v>963.8</v>
      </c>
      <c r="J59" s="305">
        <v>963.8</v>
      </c>
      <c r="K59" s="305">
        <v>173</v>
      </c>
    </row>
    <row r="60" spans="1:11" ht="12.75">
      <c r="A60" s="54" t="s">
        <v>72</v>
      </c>
      <c r="B60" s="305">
        <v>380.6</v>
      </c>
      <c r="C60" s="305" t="s">
        <v>16</v>
      </c>
      <c r="D60" s="305" t="s">
        <v>16</v>
      </c>
      <c r="E60" s="305" t="s">
        <v>16</v>
      </c>
      <c r="F60" s="305" t="s">
        <v>16</v>
      </c>
      <c r="G60" s="305" t="s">
        <v>16</v>
      </c>
      <c r="H60" s="305" t="s">
        <v>16</v>
      </c>
      <c r="I60" s="305">
        <v>380.6</v>
      </c>
      <c r="J60" s="305">
        <v>380.6</v>
      </c>
      <c r="K60" s="305">
        <v>63.1</v>
      </c>
    </row>
    <row r="61" spans="1:12" ht="12.75">
      <c r="A61" s="54" t="s">
        <v>417</v>
      </c>
      <c r="B61" s="305">
        <v>1751.7</v>
      </c>
      <c r="C61" s="305" t="s">
        <v>16</v>
      </c>
      <c r="D61" s="305" t="s">
        <v>16</v>
      </c>
      <c r="E61" s="305" t="s">
        <v>16</v>
      </c>
      <c r="F61" s="305" t="s">
        <v>16</v>
      </c>
      <c r="G61" s="305" t="s">
        <v>16</v>
      </c>
      <c r="H61" s="305" t="s">
        <v>16</v>
      </c>
      <c r="I61" s="305">
        <v>1751.7</v>
      </c>
      <c r="J61" s="305">
        <v>1751.7</v>
      </c>
      <c r="K61" s="305">
        <v>103.6</v>
      </c>
      <c r="L61" s="12"/>
    </row>
    <row r="62" spans="1:12" ht="12.75">
      <c r="A62" s="54" t="s">
        <v>386</v>
      </c>
      <c r="B62" s="305">
        <v>176.9</v>
      </c>
      <c r="C62" s="305" t="s">
        <v>16</v>
      </c>
      <c r="D62" s="305" t="s">
        <v>16</v>
      </c>
      <c r="E62" s="305" t="s">
        <v>16</v>
      </c>
      <c r="F62" s="305" t="s">
        <v>16</v>
      </c>
      <c r="G62" s="305" t="s">
        <v>16</v>
      </c>
      <c r="H62" s="305" t="s">
        <v>16</v>
      </c>
      <c r="I62" s="305">
        <v>176.9</v>
      </c>
      <c r="J62" s="305">
        <v>176.9</v>
      </c>
      <c r="K62" s="305">
        <v>176.7</v>
      </c>
      <c r="L62" s="12"/>
    </row>
    <row r="63" spans="1:12" ht="12.75">
      <c r="A63" s="54" t="s">
        <v>75</v>
      </c>
      <c r="B63" s="305">
        <v>24.8</v>
      </c>
      <c r="C63" s="305">
        <v>61.2</v>
      </c>
      <c r="D63" s="305" t="s">
        <v>16</v>
      </c>
      <c r="E63" s="305" t="s">
        <v>16</v>
      </c>
      <c r="F63" s="305" t="s">
        <v>16</v>
      </c>
      <c r="G63" s="305" t="s">
        <v>16</v>
      </c>
      <c r="H63" s="305" t="s">
        <v>16</v>
      </c>
      <c r="I63" s="305">
        <v>86</v>
      </c>
      <c r="J63" s="305">
        <v>86</v>
      </c>
      <c r="K63" s="305">
        <v>9.4</v>
      </c>
      <c r="L63" s="12"/>
    </row>
    <row r="64" spans="1:12" ht="12.75">
      <c r="A64" s="54" t="s">
        <v>76</v>
      </c>
      <c r="B64" s="305">
        <v>1093</v>
      </c>
      <c r="C64" s="305" t="s">
        <v>16</v>
      </c>
      <c r="D64" s="305" t="s">
        <v>16</v>
      </c>
      <c r="E64" s="305" t="s">
        <v>16</v>
      </c>
      <c r="F64" s="305" t="s">
        <v>16</v>
      </c>
      <c r="G64" s="305" t="s">
        <v>16</v>
      </c>
      <c r="H64" s="305" t="s">
        <v>16</v>
      </c>
      <c r="I64" s="305">
        <v>1093</v>
      </c>
      <c r="J64" s="305">
        <v>1093</v>
      </c>
      <c r="K64" s="305">
        <v>940</v>
      </c>
      <c r="L64" s="12"/>
    </row>
    <row r="65" spans="1:11" ht="12.75">
      <c r="A65" s="54" t="s">
        <v>76</v>
      </c>
      <c r="B65" s="305">
        <v>1354</v>
      </c>
      <c r="C65" s="305" t="s">
        <v>16</v>
      </c>
      <c r="D65" s="305" t="s">
        <v>16</v>
      </c>
      <c r="E65" s="305" t="s">
        <v>16</v>
      </c>
      <c r="F65" s="305" t="s">
        <v>16</v>
      </c>
      <c r="G65" s="305" t="s">
        <v>16</v>
      </c>
      <c r="H65" s="305" t="s">
        <v>16</v>
      </c>
      <c r="I65" s="305">
        <v>1354</v>
      </c>
      <c r="J65" s="305">
        <v>1270.2</v>
      </c>
      <c r="K65" s="305">
        <v>1130.8</v>
      </c>
    </row>
    <row r="66" spans="1:11" ht="12.75">
      <c r="A66" s="54" t="s">
        <v>77</v>
      </c>
      <c r="B66" s="305">
        <v>1358.6</v>
      </c>
      <c r="C66" s="305">
        <v>457.7</v>
      </c>
      <c r="D66" s="305" t="s">
        <v>16</v>
      </c>
      <c r="E66" s="305" t="s">
        <v>16</v>
      </c>
      <c r="F66" s="305" t="s">
        <v>16</v>
      </c>
      <c r="G66" s="305" t="s">
        <v>16</v>
      </c>
      <c r="H66" s="305" t="s">
        <v>16</v>
      </c>
      <c r="I66" s="305">
        <v>1816.3</v>
      </c>
      <c r="J66" s="305">
        <v>1781.9</v>
      </c>
      <c r="K66" s="305">
        <v>256.5</v>
      </c>
    </row>
    <row r="67" spans="1:12" ht="12.75">
      <c r="A67" s="54" t="s">
        <v>78</v>
      </c>
      <c r="B67" s="305">
        <v>169.7</v>
      </c>
      <c r="C67" s="305" t="s">
        <v>16</v>
      </c>
      <c r="D67" s="305">
        <v>3388.9</v>
      </c>
      <c r="E67" s="305">
        <v>1261.1</v>
      </c>
      <c r="F67" s="305" t="s">
        <v>16</v>
      </c>
      <c r="G67" s="305" t="s">
        <v>16</v>
      </c>
      <c r="H67" s="305">
        <v>256.3</v>
      </c>
      <c r="I67" s="305">
        <v>5076</v>
      </c>
      <c r="J67" s="305">
        <v>4647.7</v>
      </c>
      <c r="K67" s="305">
        <v>3584.5</v>
      </c>
      <c r="L67" s="10"/>
    </row>
    <row r="68" spans="1:12" ht="12.75">
      <c r="A68" s="54" t="s">
        <v>79</v>
      </c>
      <c r="B68" s="305">
        <v>886.3</v>
      </c>
      <c r="C68" s="305" t="s">
        <v>16</v>
      </c>
      <c r="D68" s="305" t="s">
        <v>16</v>
      </c>
      <c r="E68" s="305" t="s">
        <v>16</v>
      </c>
      <c r="F68" s="305" t="s">
        <v>16</v>
      </c>
      <c r="G68" s="305" t="s">
        <v>16</v>
      </c>
      <c r="H68" s="305" t="s">
        <v>16</v>
      </c>
      <c r="I68" s="305">
        <v>886.3</v>
      </c>
      <c r="J68" s="305">
        <v>886.3</v>
      </c>
      <c r="K68" s="305">
        <v>8.1</v>
      </c>
      <c r="L68" s="10"/>
    </row>
    <row r="69" spans="1:12" ht="12.75">
      <c r="A69" s="54" t="s">
        <v>80</v>
      </c>
      <c r="B69" s="305">
        <v>162.6</v>
      </c>
      <c r="C69" s="305" t="s">
        <v>16</v>
      </c>
      <c r="D69" s="305" t="s">
        <v>16</v>
      </c>
      <c r="E69" s="305" t="s">
        <v>16</v>
      </c>
      <c r="F69" s="305" t="s">
        <v>16</v>
      </c>
      <c r="G69" s="305" t="s">
        <v>16</v>
      </c>
      <c r="H69" s="305" t="s">
        <v>16</v>
      </c>
      <c r="I69" s="305">
        <v>162.6</v>
      </c>
      <c r="J69" s="305">
        <v>162.6</v>
      </c>
      <c r="K69" s="305">
        <v>181.5</v>
      </c>
      <c r="L69" s="10"/>
    </row>
    <row r="70" spans="1:12" ht="12.75">
      <c r="A70" s="54" t="s">
        <v>81</v>
      </c>
      <c r="B70" s="305">
        <v>33.6</v>
      </c>
      <c r="C70" s="305" t="s">
        <v>16</v>
      </c>
      <c r="D70" s="305" t="s">
        <v>16</v>
      </c>
      <c r="E70" s="305" t="s">
        <v>16</v>
      </c>
      <c r="F70" s="305" t="s">
        <v>16</v>
      </c>
      <c r="G70" s="305" t="s">
        <v>16</v>
      </c>
      <c r="H70" s="305" t="s">
        <v>16</v>
      </c>
      <c r="I70" s="305">
        <v>33.6</v>
      </c>
      <c r="J70" s="305">
        <v>33.6</v>
      </c>
      <c r="K70" s="305">
        <v>47.8</v>
      </c>
      <c r="L70" s="10"/>
    </row>
    <row r="71" spans="1:12" ht="12.75">
      <c r="A71" s="54" t="s">
        <v>84</v>
      </c>
      <c r="B71" s="305">
        <v>1568.3</v>
      </c>
      <c r="C71" s="305" t="s">
        <v>16</v>
      </c>
      <c r="D71" s="305" t="s">
        <v>16</v>
      </c>
      <c r="E71" s="305" t="s">
        <v>16</v>
      </c>
      <c r="F71" s="305" t="s">
        <v>16</v>
      </c>
      <c r="G71" s="305" t="s">
        <v>16</v>
      </c>
      <c r="H71" s="305" t="s">
        <v>16</v>
      </c>
      <c r="I71" s="305">
        <v>1568.3</v>
      </c>
      <c r="J71" s="305">
        <v>1335.5</v>
      </c>
      <c r="K71" s="305">
        <v>860</v>
      </c>
      <c r="L71" s="10"/>
    </row>
    <row r="72" spans="1:12" ht="12.75">
      <c r="A72" s="54" t="s">
        <v>86</v>
      </c>
      <c r="B72" s="305">
        <v>196.8</v>
      </c>
      <c r="C72" s="305" t="s">
        <v>16</v>
      </c>
      <c r="D72" s="305" t="s">
        <v>16</v>
      </c>
      <c r="E72" s="305" t="s">
        <v>16</v>
      </c>
      <c r="F72" s="305" t="s">
        <v>16</v>
      </c>
      <c r="G72" s="305" t="s">
        <v>16</v>
      </c>
      <c r="H72" s="305" t="s">
        <v>16</v>
      </c>
      <c r="I72" s="305">
        <v>196.8</v>
      </c>
      <c r="J72" s="305">
        <v>196.8</v>
      </c>
      <c r="K72" s="305">
        <v>1.1</v>
      </c>
      <c r="L72" s="79"/>
    </row>
    <row r="73" spans="1:12" ht="12.75">
      <c r="A73" s="54" t="s">
        <v>148</v>
      </c>
      <c r="B73" s="305">
        <v>761.5</v>
      </c>
      <c r="C73" s="305" t="s">
        <v>16</v>
      </c>
      <c r="D73" s="305" t="s">
        <v>16</v>
      </c>
      <c r="E73" s="305" t="s">
        <v>16</v>
      </c>
      <c r="F73" s="305" t="s">
        <v>16</v>
      </c>
      <c r="G73" s="305" t="s">
        <v>16</v>
      </c>
      <c r="H73" s="305" t="s">
        <v>16</v>
      </c>
      <c r="I73" s="305">
        <v>761.5</v>
      </c>
      <c r="J73" s="305">
        <v>761.5</v>
      </c>
      <c r="K73" s="305">
        <v>23.8</v>
      </c>
      <c r="L73" s="10"/>
    </row>
    <row r="74" spans="1:12" ht="12.75">
      <c r="A74" s="54" t="s">
        <v>149</v>
      </c>
      <c r="B74" s="305">
        <v>438.2</v>
      </c>
      <c r="C74" s="305" t="s">
        <v>16</v>
      </c>
      <c r="D74" s="305" t="s">
        <v>16</v>
      </c>
      <c r="E74" s="305" t="s">
        <v>16</v>
      </c>
      <c r="F74" s="305" t="s">
        <v>16</v>
      </c>
      <c r="G74" s="305" t="s">
        <v>16</v>
      </c>
      <c r="H74" s="305" t="s">
        <v>16</v>
      </c>
      <c r="I74" s="305">
        <v>438.2</v>
      </c>
      <c r="J74" s="305">
        <v>438.2</v>
      </c>
      <c r="K74" s="305">
        <v>4.6</v>
      </c>
      <c r="L74" s="10"/>
    </row>
    <row r="75" spans="1:12" ht="12.75">
      <c r="A75" s="54" t="s">
        <v>88</v>
      </c>
      <c r="B75" s="305">
        <v>325.1</v>
      </c>
      <c r="C75" s="305" t="s">
        <v>16</v>
      </c>
      <c r="D75" s="305" t="s">
        <v>16</v>
      </c>
      <c r="E75" s="305" t="s">
        <v>16</v>
      </c>
      <c r="F75" s="305" t="s">
        <v>16</v>
      </c>
      <c r="G75" s="305" t="s">
        <v>16</v>
      </c>
      <c r="H75" s="305" t="s">
        <v>16</v>
      </c>
      <c r="I75" s="305">
        <v>325.1</v>
      </c>
      <c r="J75" s="305">
        <v>325.1</v>
      </c>
      <c r="K75" s="305">
        <v>249.4</v>
      </c>
      <c r="L75" s="10"/>
    </row>
    <row r="76" spans="1:12" ht="12.75">
      <c r="A76" s="54" t="s">
        <v>200</v>
      </c>
      <c r="B76" s="305" t="s">
        <v>16</v>
      </c>
      <c r="C76" s="305" t="s">
        <v>16</v>
      </c>
      <c r="D76" s="305" t="s">
        <v>16</v>
      </c>
      <c r="E76" s="305" t="s">
        <v>16</v>
      </c>
      <c r="F76" s="305" t="s">
        <v>16</v>
      </c>
      <c r="G76" s="305">
        <v>1100.2</v>
      </c>
      <c r="H76" s="305" t="s">
        <v>16</v>
      </c>
      <c r="I76" s="305">
        <v>1100.2</v>
      </c>
      <c r="J76" s="305">
        <v>1100.2</v>
      </c>
      <c r="K76" s="305">
        <v>39.3</v>
      </c>
      <c r="L76" s="79"/>
    </row>
    <row r="77" spans="1:12" ht="12.75">
      <c r="A77" s="54" t="s">
        <v>92</v>
      </c>
      <c r="B77" s="305">
        <v>154.6</v>
      </c>
      <c r="C77" s="305" t="s">
        <v>16</v>
      </c>
      <c r="D77" s="305" t="s">
        <v>16</v>
      </c>
      <c r="E77" s="305" t="s">
        <v>16</v>
      </c>
      <c r="F77" s="305" t="s">
        <v>16</v>
      </c>
      <c r="G77" s="305" t="s">
        <v>16</v>
      </c>
      <c r="H77" s="305" t="s">
        <v>16</v>
      </c>
      <c r="I77" s="313">
        <v>154.6</v>
      </c>
      <c r="J77" s="313">
        <v>154.6</v>
      </c>
      <c r="K77" s="313">
        <v>247.4</v>
      </c>
      <c r="L77" s="10"/>
    </row>
    <row r="78" spans="1:12" ht="12.75">
      <c r="A78" s="54" t="s">
        <v>150</v>
      </c>
      <c r="B78" s="305" t="s">
        <v>16</v>
      </c>
      <c r="C78" s="305" t="s">
        <v>16</v>
      </c>
      <c r="D78" s="305" t="s">
        <v>16</v>
      </c>
      <c r="E78" s="305" t="s">
        <v>16</v>
      </c>
      <c r="F78" s="305">
        <v>228.2</v>
      </c>
      <c r="G78" s="305" t="s">
        <v>16</v>
      </c>
      <c r="H78" s="305" t="s">
        <v>16</v>
      </c>
      <c r="I78" s="313">
        <v>228.2</v>
      </c>
      <c r="J78" s="313">
        <v>228.2</v>
      </c>
      <c r="K78" s="313">
        <v>3.4</v>
      </c>
      <c r="L78" s="10"/>
    </row>
    <row r="79" spans="1:12" ht="12.75">
      <c r="A79" s="36"/>
      <c r="B79" s="305"/>
      <c r="C79" s="305"/>
      <c r="D79" s="305"/>
      <c r="E79" s="305"/>
      <c r="F79" s="305"/>
      <c r="G79" s="305"/>
      <c r="H79" s="305"/>
      <c r="I79" s="313"/>
      <c r="J79" s="313"/>
      <c r="K79" s="313"/>
      <c r="L79" s="79"/>
    </row>
    <row r="80" spans="1:12" ht="13.5">
      <c r="A80" s="24" t="s">
        <v>183</v>
      </c>
      <c r="B80" s="206">
        <v>14626.4</v>
      </c>
      <c r="C80" s="206">
        <v>518.9</v>
      </c>
      <c r="D80" s="206">
        <v>3388.9</v>
      </c>
      <c r="E80" s="206">
        <v>1261.1</v>
      </c>
      <c r="F80" s="206">
        <v>228.2</v>
      </c>
      <c r="G80" s="206">
        <v>1100.2</v>
      </c>
      <c r="H80" s="206">
        <v>256.3</v>
      </c>
      <c r="I80" s="310">
        <v>21379.9</v>
      </c>
      <c r="J80" s="310">
        <v>9035</v>
      </c>
      <c r="K80" s="310">
        <v>11142.9</v>
      </c>
      <c r="L80" s="79"/>
    </row>
    <row r="81" spans="1:41" ht="13.5">
      <c r="A81" s="46"/>
      <c r="B81" s="314"/>
      <c r="C81" s="314"/>
      <c r="D81" s="314"/>
      <c r="E81" s="314"/>
      <c r="F81" s="314"/>
      <c r="G81" s="314"/>
      <c r="H81" s="314"/>
      <c r="I81" s="304"/>
      <c r="J81" s="304"/>
      <c r="K81" s="304"/>
      <c r="L81" s="10"/>
      <c r="AI81" t="s">
        <v>16</v>
      </c>
      <c r="AJ81" t="s">
        <v>16</v>
      </c>
      <c r="AK81">
        <v>33</v>
      </c>
      <c r="AL81" t="s">
        <v>16</v>
      </c>
      <c r="AM81">
        <v>834.4</v>
      </c>
      <c r="AN81">
        <v>834.4</v>
      </c>
      <c r="AO81">
        <v>4.3</v>
      </c>
    </row>
    <row r="82" spans="1:10" ht="12.75">
      <c r="A82" s="46"/>
      <c r="B82" s="315"/>
      <c r="C82" s="315"/>
      <c r="D82" s="315"/>
      <c r="E82" s="315"/>
      <c r="F82" s="315"/>
      <c r="G82" s="315" t="s">
        <v>201</v>
      </c>
      <c r="H82" s="315"/>
      <c r="I82" s="295"/>
      <c r="J82" s="295"/>
    </row>
    <row r="83" spans="1:10" ht="12.75">
      <c r="A83" s="46"/>
      <c r="B83" s="315" t="s">
        <v>202</v>
      </c>
      <c r="C83" s="315"/>
      <c r="D83" s="315"/>
      <c r="E83" s="315"/>
      <c r="F83" s="315"/>
      <c r="G83" s="315" t="s">
        <v>212</v>
      </c>
      <c r="H83" s="315"/>
      <c r="I83" s="295"/>
      <c r="J83" s="295"/>
    </row>
    <row r="84" spans="1:10" ht="12.75">
      <c r="A84" s="46"/>
      <c r="B84" s="315" t="s">
        <v>232</v>
      </c>
      <c r="C84" s="295"/>
      <c r="D84" s="315"/>
      <c r="E84" s="315"/>
      <c r="F84" s="315" t="s">
        <v>204</v>
      </c>
      <c r="G84" s="315" t="s">
        <v>205</v>
      </c>
      <c r="H84" s="315" t="s">
        <v>206</v>
      </c>
      <c r="I84" s="295"/>
      <c r="J84" s="295"/>
    </row>
    <row r="85" spans="1:10" ht="12.75">
      <c r="A85" s="10"/>
      <c r="B85" s="315" t="s">
        <v>207</v>
      </c>
      <c r="C85" s="315" t="s">
        <v>222</v>
      </c>
      <c r="D85" s="315" t="s">
        <v>223</v>
      </c>
      <c r="E85" s="315" t="s">
        <v>229</v>
      </c>
      <c r="F85" s="315" t="s">
        <v>208</v>
      </c>
      <c r="G85" s="315" t="s">
        <v>209</v>
      </c>
      <c r="H85" s="315" t="s">
        <v>210</v>
      </c>
      <c r="I85" s="295"/>
      <c r="J85" s="295"/>
    </row>
    <row r="86" spans="1:10" ht="12.75">
      <c r="A86" s="75" t="s">
        <v>180</v>
      </c>
      <c r="B86" s="316"/>
      <c r="C86" s="316"/>
      <c r="D86" s="316"/>
      <c r="E86" s="295"/>
      <c r="F86" s="295"/>
      <c r="G86" s="295"/>
      <c r="H86" s="295"/>
      <c r="I86" s="295"/>
      <c r="J86" s="295"/>
    </row>
    <row r="87" spans="1:10" ht="12.75">
      <c r="A87" s="10"/>
      <c r="B87" s="305"/>
      <c r="C87" s="295"/>
      <c r="D87" s="305"/>
      <c r="E87" s="295"/>
      <c r="F87" s="295"/>
      <c r="G87" s="295"/>
      <c r="H87" s="295"/>
      <c r="I87" s="295"/>
      <c r="J87" s="295"/>
    </row>
    <row r="88" spans="1:10" ht="13.5">
      <c r="A88" s="41" t="s">
        <v>125</v>
      </c>
      <c r="B88" s="305"/>
      <c r="C88" s="295"/>
      <c r="D88" s="305"/>
      <c r="E88" s="295"/>
      <c r="F88" s="295"/>
      <c r="G88" s="295"/>
      <c r="H88" s="295"/>
      <c r="I88" s="295"/>
      <c r="J88" s="295"/>
    </row>
    <row r="89" spans="1:10" ht="12.75">
      <c r="A89" s="10" t="s">
        <v>145</v>
      </c>
      <c r="B89" s="305" t="s">
        <v>16</v>
      </c>
      <c r="C89" s="305">
        <v>69.7</v>
      </c>
      <c r="D89" s="305" t="s">
        <v>16</v>
      </c>
      <c r="E89" s="305" t="s">
        <v>16</v>
      </c>
      <c r="F89" s="305">
        <v>69.7</v>
      </c>
      <c r="G89" s="305">
        <v>69.7</v>
      </c>
      <c r="H89" s="305">
        <v>0.9</v>
      </c>
      <c r="I89" s="295"/>
      <c r="J89" s="295"/>
    </row>
    <row r="90" spans="1:10" ht="12.75">
      <c r="A90" s="10" t="s">
        <v>95</v>
      </c>
      <c r="B90" s="305" t="s">
        <v>16</v>
      </c>
      <c r="C90" s="305">
        <v>48.7</v>
      </c>
      <c r="D90" s="305" t="s">
        <v>16</v>
      </c>
      <c r="E90" s="305" t="s">
        <v>16</v>
      </c>
      <c r="F90" s="305">
        <v>48.7</v>
      </c>
      <c r="G90" s="305">
        <v>48.7</v>
      </c>
      <c r="H90" s="305">
        <v>0.3</v>
      </c>
      <c r="I90" s="295"/>
      <c r="J90" s="295"/>
    </row>
    <row r="91" spans="1:10" ht="12.75">
      <c r="A91" s="10" t="s">
        <v>96</v>
      </c>
      <c r="B91" s="305" t="s">
        <v>16</v>
      </c>
      <c r="C91" s="305">
        <v>21.6</v>
      </c>
      <c r="D91" s="305">
        <v>21.9</v>
      </c>
      <c r="E91" s="305" t="s">
        <v>16</v>
      </c>
      <c r="F91" s="305">
        <v>43.5</v>
      </c>
      <c r="G91" s="305">
        <v>43.5</v>
      </c>
      <c r="H91" s="305">
        <v>26.7</v>
      </c>
      <c r="I91" s="295"/>
      <c r="J91" s="295"/>
    </row>
    <row r="92" spans="1:10" ht="12.75">
      <c r="A92" s="10" t="s">
        <v>97</v>
      </c>
      <c r="B92" s="305" t="s">
        <v>16</v>
      </c>
      <c r="C92" s="305">
        <v>480.9</v>
      </c>
      <c r="D92" s="305" t="s">
        <v>16</v>
      </c>
      <c r="E92" s="305" t="s">
        <v>16</v>
      </c>
      <c r="F92" s="305">
        <v>480.9</v>
      </c>
      <c r="G92" s="305">
        <v>480.9</v>
      </c>
      <c r="H92" s="305">
        <v>11.3</v>
      </c>
      <c r="I92" s="295"/>
      <c r="J92" s="295"/>
    </row>
    <row r="93" spans="1:10" ht="12.75">
      <c r="A93" s="10" t="s">
        <v>98</v>
      </c>
      <c r="B93" s="305" t="s">
        <v>16</v>
      </c>
      <c r="C93" s="305">
        <v>801.4</v>
      </c>
      <c r="D93" s="305" t="s">
        <v>16</v>
      </c>
      <c r="E93" s="305">
        <v>33</v>
      </c>
      <c r="F93" s="305">
        <v>834.4</v>
      </c>
      <c r="G93" s="305">
        <v>834.4</v>
      </c>
      <c r="H93" s="305">
        <v>4.3</v>
      </c>
      <c r="I93" s="295"/>
      <c r="J93" s="295"/>
    </row>
    <row r="94" spans="1:10" ht="12.75">
      <c r="A94" s="10" t="s">
        <v>99</v>
      </c>
      <c r="B94" s="305">
        <v>142.5</v>
      </c>
      <c r="C94" s="305">
        <v>3645.7</v>
      </c>
      <c r="D94" s="305" t="s">
        <v>16</v>
      </c>
      <c r="E94" s="305" t="s">
        <v>16</v>
      </c>
      <c r="F94" s="305">
        <v>3788.3</v>
      </c>
      <c r="G94" s="305">
        <v>3243.8</v>
      </c>
      <c r="H94" s="305">
        <v>16.2</v>
      </c>
      <c r="I94" s="295"/>
      <c r="J94" s="295"/>
    </row>
    <row r="95" spans="1:10" ht="12.75">
      <c r="A95" s="10" t="s">
        <v>101</v>
      </c>
      <c r="B95" s="305">
        <v>227.5</v>
      </c>
      <c r="C95" s="305">
        <v>3230.4</v>
      </c>
      <c r="D95" s="305" t="s">
        <v>16</v>
      </c>
      <c r="E95" s="305" t="s">
        <v>16</v>
      </c>
      <c r="F95" s="305">
        <v>3457.9</v>
      </c>
      <c r="G95" s="305">
        <v>2899.4</v>
      </c>
      <c r="H95" s="305">
        <v>20.3</v>
      </c>
      <c r="I95" s="295"/>
      <c r="J95" s="295"/>
    </row>
    <row r="96" spans="1:10" ht="12.75">
      <c r="A96" s="10"/>
      <c r="B96" s="305"/>
      <c r="C96" s="305"/>
      <c r="D96" s="305"/>
      <c r="E96" s="305"/>
      <c r="F96" s="305"/>
      <c r="G96" s="305"/>
      <c r="H96" s="305"/>
      <c r="I96" s="295"/>
      <c r="J96" s="295"/>
    </row>
    <row r="97" spans="1:10" ht="13.5">
      <c r="A97" s="24" t="s">
        <v>185</v>
      </c>
      <c r="B97" s="309">
        <v>370</v>
      </c>
      <c r="C97" s="309">
        <v>8298.5</v>
      </c>
      <c r="D97" s="310">
        <v>21.9</v>
      </c>
      <c r="E97" s="310">
        <v>33</v>
      </c>
      <c r="F97" s="310">
        <v>8723.4</v>
      </c>
      <c r="G97" s="310">
        <v>7095</v>
      </c>
      <c r="H97" s="310">
        <v>80</v>
      </c>
      <c r="I97" s="295"/>
      <c r="J97" s="295"/>
    </row>
    <row r="98" spans="1:41" ht="13.5">
      <c r="A98" s="42"/>
      <c r="B98" s="295"/>
      <c r="C98" s="314"/>
      <c r="D98" s="314"/>
      <c r="E98" s="314"/>
      <c r="F98" s="314"/>
      <c r="G98" s="314"/>
      <c r="H98" s="314"/>
      <c r="I98" s="313"/>
      <c r="J98" s="313"/>
      <c r="K98" s="295"/>
      <c r="AJ98" t="s">
        <v>16</v>
      </c>
      <c r="AK98" t="s">
        <v>16</v>
      </c>
      <c r="AL98" t="s">
        <v>16</v>
      </c>
      <c r="AM98" s="86">
        <v>9406.9</v>
      </c>
      <c r="AO98" s="86">
        <v>7345</v>
      </c>
    </row>
    <row r="99" spans="1:11" ht="13.5">
      <c r="A99" s="42"/>
      <c r="B99" s="315"/>
      <c r="C99" s="315"/>
      <c r="D99" s="315" t="s">
        <v>201</v>
      </c>
      <c r="E99" s="315"/>
      <c r="F99" s="315"/>
      <c r="G99" s="295"/>
      <c r="H99" s="295"/>
      <c r="I99" s="295"/>
      <c r="J99" s="295"/>
      <c r="K99" s="295"/>
    </row>
    <row r="100" spans="1:11" ht="13.5">
      <c r="A100" s="42"/>
      <c r="B100" s="315"/>
      <c r="C100" s="315"/>
      <c r="D100" s="315" t="s">
        <v>212</v>
      </c>
      <c r="E100" s="315"/>
      <c r="F100" s="295"/>
      <c r="G100" s="295"/>
      <c r="H100" s="295"/>
      <c r="I100" s="295"/>
      <c r="J100" s="295"/>
      <c r="K100" s="295"/>
    </row>
    <row r="101" spans="1:11" ht="13.5">
      <c r="A101" s="42"/>
      <c r="B101" s="315"/>
      <c r="C101" s="315" t="s">
        <v>204</v>
      </c>
      <c r="D101" s="315" t="s">
        <v>205</v>
      </c>
      <c r="E101" s="315" t="s">
        <v>206</v>
      </c>
      <c r="F101" s="295"/>
      <c r="G101" s="295"/>
      <c r="H101" s="295"/>
      <c r="I101" s="295"/>
      <c r="J101" s="295"/>
      <c r="K101" s="295"/>
    </row>
    <row r="102" spans="1:11" ht="12.75">
      <c r="A102" s="45"/>
      <c r="B102" s="315" t="s">
        <v>224</v>
      </c>
      <c r="C102" s="315" t="s">
        <v>208</v>
      </c>
      <c r="D102" s="315" t="s">
        <v>209</v>
      </c>
      <c r="E102" s="315" t="s">
        <v>210</v>
      </c>
      <c r="F102" s="295"/>
      <c r="G102" s="295"/>
      <c r="H102" s="295"/>
      <c r="I102" s="295"/>
      <c r="J102" s="295"/>
      <c r="K102" s="295"/>
    </row>
    <row r="103" spans="1:11" ht="13.5">
      <c r="A103" s="41" t="s">
        <v>126</v>
      </c>
      <c r="B103" s="314"/>
      <c r="C103" s="295"/>
      <c r="D103" s="295"/>
      <c r="E103" s="295"/>
      <c r="F103" s="295"/>
      <c r="G103" s="295"/>
      <c r="H103" s="295"/>
      <c r="I103" s="295"/>
      <c r="J103" s="295"/>
      <c r="K103" s="295"/>
    </row>
    <row r="104" spans="1:11" ht="12.75">
      <c r="A104" s="10" t="s">
        <v>104</v>
      </c>
      <c r="B104" s="313">
        <v>257.4</v>
      </c>
      <c r="C104" s="305">
        <v>257.4</v>
      </c>
      <c r="D104" s="305">
        <v>223.3</v>
      </c>
      <c r="E104" s="305">
        <v>18.3</v>
      </c>
      <c r="F104" s="295"/>
      <c r="G104" s="295"/>
      <c r="H104" s="295"/>
      <c r="I104" s="295"/>
      <c r="J104" s="295"/>
      <c r="K104" s="295"/>
    </row>
    <row r="105" spans="1:11" ht="12.75">
      <c r="A105" s="10"/>
      <c r="B105" s="313"/>
      <c r="C105" s="305"/>
      <c r="D105" s="305"/>
      <c r="E105" s="305"/>
      <c r="F105" s="295"/>
      <c r="G105" s="295"/>
      <c r="H105" s="295"/>
      <c r="I105" s="295"/>
      <c r="J105" s="295"/>
      <c r="K105" s="295"/>
    </row>
    <row r="106" spans="1:11" ht="13.5">
      <c r="A106" s="24" t="s">
        <v>187</v>
      </c>
      <c r="B106" s="310">
        <v>257.4</v>
      </c>
      <c r="C106" s="310">
        <v>257.4</v>
      </c>
      <c r="D106" s="310">
        <v>223</v>
      </c>
      <c r="E106" s="310">
        <v>18.3</v>
      </c>
      <c r="F106" s="295"/>
      <c r="G106" s="295"/>
      <c r="H106" s="295"/>
      <c r="I106" s="295"/>
      <c r="J106" s="295"/>
      <c r="K106" s="295"/>
    </row>
    <row r="107" spans="1:13" ht="13.5">
      <c r="A107" s="42"/>
      <c r="B107" s="317"/>
      <c r="C107" s="317"/>
      <c r="D107" s="317"/>
      <c r="E107" s="317"/>
      <c r="F107" s="313"/>
      <c r="G107" s="313"/>
      <c r="H107" s="313"/>
      <c r="I107" s="314"/>
      <c r="J107" s="314"/>
      <c r="K107" s="314"/>
      <c r="L107" s="77"/>
      <c r="M107" s="51"/>
    </row>
    <row r="108" spans="1:10" ht="13.5">
      <c r="A108" s="42"/>
      <c r="B108" s="315"/>
      <c r="C108" s="315"/>
      <c r="D108" s="315" t="s">
        <v>201</v>
      </c>
      <c r="E108" s="315"/>
      <c r="F108" s="295"/>
      <c r="G108" s="295"/>
      <c r="H108" s="295"/>
      <c r="I108" s="295"/>
      <c r="J108" s="295"/>
    </row>
    <row r="109" spans="1:10" ht="13.5">
      <c r="A109" s="42"/>
      <c r="B109" s="315"/>
      <c r="C109" s="315"/>
      <c r="D109" s="315" t="s">
        <v>212</v>
      </c>
      <c r="E109" s="315"/>
      <c r="F109" s="295"/>
      <c r="G109" s="295"/>
      <c r="H109" s="295"/>
      <c r="I109" s="295"/>
      <c r="J109" s="295"/>
    </row>
    <row r="110" spans="1:10" ht="13.5">
      <c r="A110" s="42"/>
      <c r="B110" s="315" t="s">
        <v>225</v>
      </c>
      <c r="C110" s="315" t="s">
        <v>204</v>
      </c>
      <c r="D110" s="315" t="s">
        <v>205</v>
      </c>
      <c r="E110" s="315" t="s">
        <v>206</v>
      </c>
      <c r="F110" s="295"/>
      <c r="G110" s="295"/>
      <c r="H110" s="295"/>
      <c r="I110" s="295"/>
      <c r="J110" s="295"/>
    </row>
    <row r="111" spans="1:10" ht="12.75">
      <c r="A111" s="10"/>
      <c r="B111" s="315" t="s">
        <v>226</v>
      </c>
      <c r="C111" s="315" t="s">
        <v>208</v>
      </c>
      <c r="D111" s="315" t="s">
        <v>209</v>
      </c>
      <c r="E111" s="315" t="s">
        <v>210</v>
      </c>
      <c r="F111" s="295"/>
      <c r="G111" s="295"/>
      <c r="H111" s="295"/>
      <c r="I111" s="295"/>
      <c r="J111" s="295"/>
    </row>
    <row r="112" spans="1:10" ht="13.5">
      <c r="A112" s="41" t="s">
        <v>227</v>
      </c>
      <c r="B112" s="313"/>
      <c r="C112" s="295"/>
      <c r="D112" s="295"/>
      <c r="E112" s="295"/>
      <c r="F112" s="295"/>
      <c r="G112" s="295"/>
      <c r="H112" s="295"/>
      <c r="I112" s="295"/>
      <c r="J112" s="295"/>
    </row>
    <row r="113" spans="1:10" ht="12.75">
      <c r="A113" s="54" t="s">
        <v>155</v>
      </c>
      <c r="B113" s="313">
        <v>5777.2</v>
      </c>
      <c r="C113" s="305">
        <v>5777.3</v>
      </c>
      <c r="D113" s="305">
        <v>5201.6</v>
      </c>
      <c r="E113" s="305">
        <v>5977.1</v>
      </c>
      <c r="F113" s="295"/>
      <c r="G113" s="295"/>
      <c r="H113" s="295"/>
      <c r="I113" s="295"/>
      <c r="J113" s="295"/>
    </row>
    <row r="114" spans="1:10" ht="12.75">
      <c r="A114" s="54" t="s">
        <v>105</v>
      </c>
      <c r="B114" s="313">
        <v>707.3</v>
      </c>
      <c r="C114" s="305">
        <v>707.3</v>
      </c>
      <c r="D114" s="305">
        <v>707.3</v>
      </c>
      <c r="E114" s="305">
        <v>853</v>
      </c>
      <c r="F114" s="295"/>
      <c r="G114" s="295"/>
      <c r="H114" s="295"/>
      <c r="I114" s="295"/>
      <c r="J114" s="295"/>
    </row>
    <row r="115" spans="1:10" ht="12.75">
      <c r="A115" s="54" t="s">
        <v>418</v>
      </c>
      <c r="B115" s="313">
        <v>66.3</v>
      </c>
      <c r="C115" s="305">
        <v>66.3</v>
      </c>
      <c r="D115" s="305">
        <v>66.3</v>
      </c>
      <c r="E115" s="305">
        <v>35.8</v>
      </c>
      <c r="F115" s="295"/>
      <c r="G115" s="295"/>
      <c r="H115" s="295"/>
      <c r="I115" s="295"/>
      <c r="J115" s="295"/>
    </row>
    <row r="116" spans="1:10" ht="12.75">
      <c r="A116" s="54" t="s">
        <v>391</v>
      </c>
      <c r="B116" s="313">
        <v>130.5</v>
      </c>
      <c r="C116" s="305">
        <v>130.5</v>
      </c>
      <c r="D116" s="305">
        <v>130.5</v>
      </c>
      <c r="E116" s="305">
        <v>96.3</v>
      </c>
      <c r="F116" s="295"/>
      <c r="G116" s="295"/>
      <c r="H116" s="295"/>
      <c r="I116" s="295"/>
      <c r="J116" s="295"/>
    </row>
    <row r="117" spans="1:10" ht="12.75">
      <c r="A117" s="54" t="s">
        <v>106</v>
      </c>
      <c r="B117" s="313">
        <v>1200.3</v>
      </c>
      <c r="C117" s="305">
        <v>1200.3</v>
      </c>
      <c r="D117" s="305">
        <v>1200.3</v>
      </c>
      <c r="E117" s="305">
        <v>270.7</v>
      </c>
      <c r="F117" s="295"/>
      <c r="G117" s="295"/>
      <c r="H117" s="295"/>
      <c r="I117" s="295"/>
      <c r="J117" s="295"/>
    </row>
    <row r="118" spans="1:10" ht="12.75">
      <c r="A118" s="54" t="s">
        <v>108</v>
      </c>
      <c r="B118" s="305">
        <v>1525.2</v>
      </c>
      <c r="C118" s="305">
        <v>1525.2</v>
      </c>
      <c r="D118" s="305">
        <v>1525.2</v>
      </c>
      <c r="E118" s="305">
        <v>112.1</v>
      </c>
      <c r="F118" s="295"/>
      <c r="G118" s="295"/>
      <c r="H118" s="295"/>
      <c r="I118" s="295"/>
      <c r="J118" s="295"/>
    </row>
    <row r="119" spans="1:10" ht="12.75">
      <c r="A119" s="54"/>
      <c r="B119" s="305"/>
      <c r="C119" s="305"/>
      <c r="D119" s="305"/>
      <c r="E119" s="305"/>
      <c r="F119" s="295"/>
      <c r="G119" s="295"/>
      <c r="H119" s="295"/>
      <c r="I119" s="295"/>
      <c r="J119" s="295"/>
    </row>
    <row r="120" spans="1:10" ht="13.5">
      <c r="A120" s="24" t="s">
        <v>192</v>
      </c>
      <c r="B120" s="310">
        <v>9406.9</v>
      </c>
      <c r="C120" s="310">
        <v>9406.9</v>
      </c>
      <c r="D120" s="310">
        <v>6918</v>
      </c>
      <c r="E120" s="310">
        <v>7345</v>
      </c>
      <c r="F120" s="295"/>
      <c r="G120" s="295"/>
      <c r="H120" s="295"/>
      <c r="I120" s="295"/>
      <c r="J120" s="295"/>
    </row>
    <row r="121" spans="1:11" ht="12.75">
      <c r="A121" s="31"/>
      <c r="B121" s="305"/>
      <c r="C121" s="305"/>
      <c r="D121" s="305"/>
      <c r="E121" s="305"/>
      <c r="F121" s="295"/>
      <c r="G121" s="295"/>
      <c r="H121" s="295"/>
      <c r="I121" s="295"/>
      <c r="J121" s="295"/>
      <c r="K121" s="295"/>
    </row>
    <row r="122" spans="1:11" ht="12.75">
      <c r="A122" s="10"/>
      <c r="B122" s="305"/>
      <c r="C122" s="305"/>
      <c r="D122" s="305"/>
      <c r="E122" s="305"/>
      <c r="F122" s="295"/>
      <c r="G122" s="295"/>
      <c r="H122" s="295"/>
      <c r="I122" s="295"/>
      <c r="J122" s="295"/>
      <c r="K122" s="295"/>
    </row>
    <row r="123" spans="1:11" ht="12.75">
      <c r="A123" s="10"/>
      <c r="B123" s="305"/>
      <c r="C123" s="305"/>
      <c r="D123" s="305"/>
      <c r="E123" s="305"/>
      <c r="F123" s="295"/>
      <c r="G123" s="295"/>
      <c r="H123" s="295"/>
      <c r="I123" s="295"/>
      <c r="J123" s="295"/>
      <c r="K123" s="295"/>
    </row>
    <row r="124" spans="1:11" ht="12.75">
      <c r="A124" s="10"/>
      <c r="B124" s="36"/>
      <c r="C124" s="36"/>
      <c r="D124" s="36"/>
      <c r="E124" s="36"/>
      <c r="F124" s="10"/>
      <c r="G124" s="10"/>
      <c r="H124" s="10"/>
      <c r="I124" s="10"/>
      <c r="J124" s="10"/>
      <c r="K124" s="10"/>
    </row>
    <row r="125" spans="1:5" ht="12.75">
      <c r="A125" s="10"/>
      <c r="B125" s="36"/>
      <c r="C125" s="36"/>
      <c r="D125" s="36"/>
      <c r="E125" s="36"/>
    </row>
  </sheetData>
  <sheetProtection/>
  <conditionalFormatting sqref="F68:F79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selection activeCell="G46" sqref="G46"/>
    </sheetView>
  </sheetViews>
  <sheetFormatPr defaultColWidth="9.140625" defaultRowHeight="12.75"/>
  <cols>
    <col min="1" max="1" width="35.8515625" style="0" customWidth="1"/>
    <col min="2" max="2" width="7.7109375" style="0" customWidth="1"/>
    <col min="3" max="3" width="8.140625" style="0" customWidth="1"/>
    <col min="4" max="4" width="7.28125" style="0" customWidth="1"/>
    <col min="5" max="5" width="10.421875" style="0" customWidth="1"/>
    <col min="6" max="6" width="7.57421875" style="0" customWidth="1"/>
    <col min="7" max="7" width="8.7109375" style="0" customWidth="1"/>
    <col min="8" max="8" width="8.28125" style="0" customWidth="1"/>
  </cols>
  <sheetData>
    <row r="1" spans="1:10" ht="12.75">
      <c r="A1" s="9" t="s">
        <v>467</v>
      </c>
      <c r="B1" s="10"/>
      <c r="C1" s="10"/>
      <c r="D1" s="10"/>
      <c r="E1" s="10"/>
      <c r="F1" s="10"/>
      <c r="G1" s="10"/>
      <c r="H1" s="10"/>
      <c r="I1" s="10"/>
      <c r="J1" s="10"/>
    </row>
    <row r="2" spans="1:9" ht="12.75">
      <c r="A2" s="9"/>
      <c r="B2" s="12"/>
      <c r="C2" s="12"/>
      <c r="D2" s="12"/>
      <c r="E2" s="12"/>
      <c r="F2" s="12"/>
      <c r="G2" s="12" t="s">
        <v>201</v>
      </c>
      <c r="H2" s="12"/>
      <c r="I2" s="10"/>
    </row>
    <row r="3" spans="1:9" ht="12.75">
      <c r="A3" s="9"/>
      <c r="B3" s="275" t="s">
        <v>202</v>
      </c>
      <c r="C3" s="275" t="s">
        <v>202</v>
      </c>
      <c r="D3" s="275"/>
      <c r="E3" s="275"/>
      <c r="F3" s="12"/>
      <c r="G3" s="12" t="s">
        <v>212</v>
      </c>
      <c r="H3" s="12"/>
      <c r="I3" s="10"/>
    </row>
    <row r="4" spans="1:9" ht="12.75">
      <c r="A4" s="10"/>
      <c r="B4" s="275" t="s">
        <v>213</v>
      </c>
      <c r="C4" s="275" t="s">
        <v>203</v>
      </c>
      <c r="D4" s="10"/>
      <c r="E4" s="275" t="s">
        <v>214</v>
      </c>
      <c r="F4" s="12" t="s">
        <v>204</v>
      </c>
      <c r="G4" s="12" t="s">
        <v>205</v>
      </c>
      <c r="H4" s="12" t="s">
        <v>206</v>
      </c>
      <c r="I4" s="10"/>
    </row>
    <row r="5" spans="1:9" ht="12.75" customHeight="1">
      <c r="A5" s="75" t="s">
        <v>180</v>
      </c>
      <c r="B5" s="275" t="s">
        <v>207</v>
      </c>
      <c r="C5" s="275" t="s">
        <v>207</v>
      </c>
      <c r="D5" s="275" t="s">
        <v>222</v>
      </c>
      <c r="E5" s="275" t="s">
        <v>217</v>
      </c>
      <c r="F5" s="12" t="s">
        <v>208</v>
      </c>
      <c r="G5" s="12" t="s">
        <v>209</v>
      </c>
      <c r="H5" s="12" t="s">
        <v>210</v>
      </c>
      <c r="I5" s="10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3.5">
      <c r="A7" s="41" t="s">
        <v>123</v>
      </c>
      <c r="B7" s="10"/>
      <c r="C7" s="10"/>
      <c r="D7" s="10"/>
      <c r="E7" s="10"/>
      <c r="F7" s="10"/>
      <c r="G7" s="10"/>
      <c r="H7" s="10"/>
      <c r="I7" s="10"/>
    </row>
    <row r="8" spans="1:9" ht="12.75">
      <c r="A8" s="10" t="s">
        <v>22</v>
      </c>
      <c r="B8" s="305" t="s">
        <v>16</v>
      </c>
      <c r="C8" s="305">
        <v>21.3</v>
      </c>
      <c r="D8" s="305" t="s">
        <v>16</v>
      </c>
      <c r="E8" s="305" t="s">
        <v>16</v>
      </c>
      <c r="F8" s="305">
        <v>21.3</v>
      </c>
      <c r="G8" s="305">
        <v>21.3</v>
      </c>
      <c r="H8" s="305">
        <v>10.7</v>
      </c>
      <c r="I8" s="10"/>
    </row>
    <row r="9" spans="1:9" ht="12.75">
      <c r="A9" s="10" t="s">
        <v>415</v>
      </c>
      <c r="B9" s="305" t="s">
        <v>16</v>
      </c>
      <c r="C9" s="305">
        <v>37.1</v>
      </c>
      <c r="D9" s="305" t="s">
        <v>16</v>
      </c>
      <c r="E9" s="305" t="s">
        <v>16</v>
      </c>
      <c r="F9" s="305">
        <v>37.1</v>
      </c>
      <c r="G9" s="305">
        <v>37.1</v>
      </c>
      <c r="H9" s="305">
        <v>11.1</v>
      </c>
      <c r="I9" s="10"/>
    </row>
    <row r="10" spans="1:9" ht="12.75">
      <c r="A10" s="10" t="s">
        <v>52</v>
      </c>
      <c r="B10" s="305" t="s">
        <v>16</v>
      </c>
      <c r="C10" s="305">
        <v>21.3</v>
      </c>
      <c r="D10" s="305" t="s">
        <v>16</v>
      </c>
      <c r="E10" s="305" t="s">
        <v>16</v>
      </c>
      <c r="F10" s="305">
        <v>21.3</v>
      </c>
      <c r="G10" s="305">
        <v>21.3</v>
      </c>
      <c r="H10" s="305">
        <v>2.7</v>
      </c>
      <c r="I10" s="10"/>
    </row>
    <row r="11" spans="1:9" ht="12.75">
      <c r="A11" s="10"/>
      <c r="B11" s="305"/>
      <c r="C11" s="305"/>
      <c r="D11" s="305"/>
      <c r="E11" s="305"/>
      <c r="F11" s="305"/>
      <c r="G11" s="305"/>
      <c r="H11" s="305"/>
      <c r="I11" s="10"/>
    </row>
    <row r="12" spans="1:9" ht="13.5">
      <c r="A12" s="24" t="s">
        <v>182</v>
      </c>
      <c r="B12" s="310" t="s">
        <v>16</v>
      </c>
      <c r="C12" s="310">
        <v>79.7</v>
      </c>
      <c r="D12" s="310" t="s">
        <v>16</v>
      </c>
      <c r="E12" s="310" t="s">
        <v>16</v>
      </c>
      <c r="F12" s="310">
        <v>79.8</v>
      </c>
      <c r="G12" s="310">
        <v>58</v>
      </c>
      <c r="H12" s="310">
        <v>24.5</v>
      </c>
      <c r="I12" s="10"/>
    </row>
    <row r="13" spans="1:9" ht="12.75">
      <c r="A13" s="10"/>
      <c r="B13" s="305"/>
      <c r="C13" s="295"/>
      <c r="D13" s="305"/>
      <c r="E13" s="305"/>
      <c r="F13" s="305"/>
      <c r="G13" s="305"/>
      <c r="H13" s="305"/>
      <c r="I13" s="10"/>
    </row>
    <row r="14" spans="1:9" ht="13.5">
      <c r="A14" s="41" t="s">
        <v>176</v>
      </c>
      <c r="B14" s="305"/>
      <c r="C14" s="305"/>
      <c r="D14" s="305"/>
      <c r="E14" s="305"/>
      <c r="F14" s="305"/>
      <c r="G14" s="305"/>
      <c r="H14" s="305"/>
      <c r="I14" s="45"/>
    </row>
    <row r="15" spans="1:9" ht="13.5">
      <c r="A15" s="54" t="s">
        <v>66</v>
      </c>
      <c r="B15" s="305">
        <v>37.1</v>
      </c>
      <c r="C15" s="305" t="s">
        <v>16</v>
      </c>
      <c r="D15" s="305" t="s">
        <v>16</v>
      </c>
      <c r="E15" s="305" t="s">
        <v>16</v>
      </c>
      <c r="F15" s="305">
        <v>37.1</v>
      </c>
      <c r="G15" s="305">
        <v>37.1</v>
      </c>
      <c r="H15" s="305">
        <v>10.4</v>
      </c>
      <c r="I15" s="299"/>
    </row>
    <row r="16" spans="1:9" ht="12.75">
      <c r="A16" s="54" t="s">
        <v>67</v>
      </c>
      <c r="B16" s="305">
        <v>21.3</v>
      </c>
      <c r="C16" s="305" t="s">
        <v>16</v>
      </c>
      <c r="D16" s="305" t="s">
        <v>16</v>
      </c>
      <c r="E16" s="305" t="s">
        <v>16</v>
      </c>
      <c r="F16" s="305">
        <v>21.3</v>
      </c>
      <c r="G16" s="305">
        <v>21.3</v>
      </c>
      <c r="H16" s="305">
        <v>39.1</v>
      </c>
      <c r="I16" s="45"/>
    </row>
    <row r="17" spans="1:9" ht="12.75">
      <c r="A17" s="54" t="s">
        <v>77</v>
      </c>
      <c r="B17" s="305">
        <v>7.4</v>
      </c>
      <c r="C17" s="305" t="s">
        <v>16</v>
      </c>
      <c r="D17" s="305" t="s">
        <v>16</v>
      </c>
      <c r="E17" s="305" t="s">
        <v>16</v>
      </c>
      <c r="F17" s="305">
        <v>7.4</v>
      </c>
      <c r="G17" s="305">
        <v>7.4</v>
      </c>
      <c r="H17" s="305">
        <v>0.4</v>
      </c>
      <c r="I17" s="10"/>
    </row>
    <row r="18" spans="1:9" ht="12.75">
      <c r="A18" s="54" t="s">
        <v>78</v>
      </c>
      <c r="B18" s="305" t="s">
        <v>16</v>
      </c>
      <c r="C18" s="305" t="s">
        <v>16</v>
      </c>
      <c r="D18" s="305" t="s">
        <v>16</v>
      </c>
      <c r="E18" s="305">
        <v>37.1</v>
      </c>
      <c r="F18" s="305">
        <v>37.1</v>
      </c>
      <c r="G18" s="305">
        <v>37.1</v>
      </c>
      <c r="H18" s="305">
        <v>41.3</v>
      </c>
      <c r="I18" s="10"/>
    </row>
    <row r="19" spans="1:9" ht="12.75">
      <c r="A19" s="54" t="s">
        <v>387</v>
      </c>
      <c r="B19" s="305">
        <v>37.1</v>
      </c>
      <c r="C19" s="305" t="s">
        <v>16</v>
      </c>
      <c r="D19" s="305" t="s">
        <v>16</v>
      </c>
      <c r="E19" s="305" t="s">
        <v>16</v>
      </c>
      <c r="F19" s="305">
        <v>37.1</v>
      </c>
      <c r="G19" s="305">
        <v>37.1</v>
      </c>
      <c r="H19" s="305">
        <v>0.1</v>
      </c>
      <c r="I19" s="10"/>
    </row>
    <row r="20" spans="1:9" ht="12.75">
      <c r="A20" s="10"/>
      <c r="B20" s="305"/>
      <c r="C20" s="305"/>
      <c r="D20" s="305"/>
      <c r="E20" s="305"/>
      <c r="F20" s="305"/>
      <c r="G20" s="305"/>
      <c r="H20" s="305"/>
      <c r="I20" s="10"/>
    </row>
    <row r="21" spans="1:9" ht="13.5">
      <c r="A21" s="24" t="s">
        <v>183</v>
      </c>
      <c r="B21" s="310">
        <v>103.1</v>
      </c>
      <c r="C21" s="310" t="s">
        <v>16</v>
      </c>
      <c r="D21" s="310" t="s">
        <v>16</v>
      </c>
      <c r="E21" s="310">
        <v>37.1</v>
      </c>
      <c r="F21" s="310">
        <v>140.2</v>
      </c>
      <c r="G21" s="310">
        <v>58</v>
      </c>
      <c r="H21" s="310">
        <v>91.3</v>
      </c>
      <c r="I21" s="10"/>
    </row>
    <row r="22" spans="1:9" ht="12.75">
      <c r="A22" s="10"/>
      <c r="B22" s="305"/>
      <c r="C22" s="305"/>
      <c r="D22" s="305"/>
      <c r="E22" s="305"/>
      <c r="F22" s="305"/>
      <c r="G22" s="305"/>
      <c r="H22" s="305"/>
      <c r="I22" s="10"/>
    </row>
    <row r="23" spans="1:9" ht="13.5">
      <c r="A23" s="41" t="s">
        <v>125</v>
      </c>
      <c r="B23" s="305"/>
      <c r="C23" s="305"/>
      <c r="D23" s="305"/>
      <c r="E23" s="305"/>
      <c r="F23" s="305"/>
      <c r="G23" s="305"/>
      <c r="H23" s="305"/>
      <c r="I23" s="10"/>
    </row>
    <row r="24" spans="1:9" ht="12.75">
      <c r="A24" s="10" t="s">
        <v>98</v>
      </c>
      <c r="B24" s="305" t="s">
        <v>16</v>
      </c>
      <c r="C24" s="305" t="s">
        <v>16</v>
      </c>
      <c r="D24" s="305">
        <v>21.3</v>
      </c>
      <c r="E24" s="305" t="s">
        <v>16</v>
      </c>
      <c r="F24" s="305">
        <v>21.3</v>
      </c>
      <c r="G24" s="305">
        <v>21.3</v>
      </c>
      <c r="H24" s="305">
        <v>0.1</v>
      </c>
      <c r="I24" s="10"/>
    </row>
    <row r="25" spans="1:10" ht="12.75">
      <c r="A25" s="10"/>
      <c r="B25" s="305"/>
      <c r="C25" s="305"/>
      <c r="D25" s="305"/>
      <c r="E25" s="305"/>
      <c r="F25" s="305"/>
      <c r="G25" s="305"/>
      <c r="H25" s="305"/>
      <c r="I25" s="45"/>
      <c r="J25" s="51"/>
    </row>
    <row r="26" spans="1:10" ht="13.5">
      <c r="A26" s="24" t="s">
        <v>185</v>
      </c>
      <c r="B26" s="310" t="s">
        <v>16</v>
      </c>
      <c r="C26" s="310" t="s">
        <v>16</v>
      </c>
      <c r="D26" s="310">
        <v>21.3</v>
      </c>
      <c r="E26" s="310" t="s">
        <v>16</v>
      </c>
      <c r="F26" s="310">
        <v>21.3</v>
      </c>
      <c r="G26" s="310">
        <v>21.3</v>
      </c>
      <c r="H26" s="310">
        <v>0.1</v>
      </c>
      <c r="I26" s="77"/>
      <c r="J26" s="51"/>
    </row>
    <row r="27" spans="1:10" ht="13.5">
      <c r="A27" s="338"/>
      <c r="B27" s="10"/>
      <c r="C27" s="10"/>
      <c r="D27" s="10"/>
      <c r="E27" s="10"/>
      <c r="F27" s="10"/>
      <c r="G27" s="10"/>
      <c r="H27" s="10"/>
      <c r="I27" s="303"/>
      <c r="J27" s="51"/>
    </row>
    <row r="28" spans="1:11" ht="12.75">
      <c r="A28" s="338"/>
      <c r="B28" s="10"/>
      <c r="C28" s="10"/>
      <c r="D28" s="10"/>
      <c r="E28" s="10"/>
      <c r="F28" s="10"/>
      <c r="G28" s="10"/>
      <c r="H28" s="10"/>
      <c r="I28" s="10"/>
      <c r="J28" s="45"/>
      <c r="K28" s="51"/>
    </row>
    <row r="29" spans="1:11" ht="12.75">
      <c r="A29" s="338"/>
      <c r="B29" s="10"/>
      <c r="C29" s="10"/>
      <c r="D29" s="10"/>
      <c r="E29" s="10"/>
      <c r="F29" s="10"/>
      <c r="G29" s="10"/>
      <c r="H29" s="10"/>
      <c r="I29" s="10"/>
      <c r="J29" s="45"/>
      <c r="K29" s="51"/>
    </row>
    <row r="30" spans="1:11" ht="12.75">
      <c r="A30" s="338"/>
      <c r="B30" s="10"/>
      <c r="C30" s="10"/>
      <c r="D30" s="10"/>
      <c r="E30" s="10"/>
      <c r="F30" s="10"/>
      <c r="G30" s="10"/>
      <c r="H30" s="10"/>
      <c r="I30" s="10"/>
      <c r="J30" s="77"/>
      <c r="K30" s="51"/>
    </row>
    <row r="31" spans="1:11" ht="12.75">
      <c r="A31" s="285"/>
      <c r="J31" s="304"/>
      <c r="K31" s="51"/>
    </row>
    <row r="32" spans="1:11" ht="12.75">
      <c r="A32" s="285"/>
      <c r="J32" s="45"/>
      <c r="K32" s="51"/>
    </row>
    <row r="33" spans="1:11" ht="13.5">
      <c r="A33" s="285"/>
      <c r="J33" s="299"/>
      <c r="K33" s="51"/>
    </row>
    <row r="34" spans="10:11" ht="12.75">
      <c r="J34" s="51"/>
      <c r="K34" s="51"/>
    </row>
    <row r="35" spans="10:11" ht="12.75">
      <c r="J35" s="51"/>
      <c r="K35" s="5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07"/>
  <sheetViews>
    <sheetView zoomScale="75" zoomScaleNormal="75" zoomScalePageLayoutView="0" workbookViewId="0" topLeftCell="A1">
      <selection activeCell="H55" sqref="H55"/>
    </sheetView>
  </sheetViews>
  <sheetFormatPr defaultColWidth="9.140625" defaultRowHeight="12.75"/>
  <cols>
    <col min="1" max="1" width="35.7109375" style="0" customWidth="1"/>
    <col min="2" max="2" width="10.57421875" style="0" customWidth="1"/>
    <col min="3" max="3" width="13.5742187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57421875" style="0" customWidth="1"/>
    <col min="8" max="9" width="9.421875" style="0" customWidth="1"/>
    <col min="10" max="10" width="10.00390625" style="0" customWidth="1"/>
    <col min="11" max="18" width="9.28125" style="0" customWidth="1"/>
    <col min="21" max="21" width="13.28125" style="0" customWidth="1"/>
  </cols>
  <sheetData>
    <row r="1" spans="1:10" ht="12.75">
      <c r="A1" s="9" t="s">
        <v>468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9"/>
      <c r="B3" s="275"/>
      <c r="C3" s="275"/>
      <c r="D3" s="275"/>
      <c r="E3" s="275" t="s">
        <v>201</v>
      </c>
      <c r="F3" s="275"/>
      <c r="G3" s="10"/>
      <c r="H3" s="10"/>
      <c r="I3" s="10"/>
      <c r="J3" s="10"/>
    </row>
    <row r="4" spans="1:10" ht="12.75">
      <c r="A4" s="9"/>
      <c r="B4" s="275"/>
      <c r="C4" s="275" t="s">
        <v>202</v>
      </c>
      <c r="D4" s="275"/>
      <c r="E4" s="275" t="s">
        <v>212</v>
      </c>
      <c r="F4" s="275"/>
      <c r="G4" s="10"/>
      <c r="H4" s="10"/>
      <c r="I4" s="10"/>
      <c r="J4" s="10"/>
    </row>
    <row r="5" spans="1:10" ht="12.75">
      <c r="A5" s="10"/>
      <c r="B5" s="275" t="s">
        <v>424</v>
      </c>
      <c r="C5" s="275" t="s">
        <v>203</v>
      </c>
      <c r="D5" s="275" t="s">
        <v>204</v>
      </c>
      <c r="E5" s="275" t="s">
        <v>205</v>
      </c>
      <c r="F5" s="275" t="s">
        <v>206</v>
      </c>
      <c r="G5" s="10"/>
      <c r="H5" s="10"/>
      <c r="I5" s="10"/>
      <c r="J5" s="10"/>
    </row>
    <row r="6" spans="1:10" ht="12.75">
      <c r="A6" s="75" t="s">
        <v>180</v>
      </c>
      <c r="B6" s="275" t="s">
        <v>428</v>
      </c>
      <c r="C6" s="275" t="s">
        <v>207</v>
      </c>
      <c r="D6" s="275" t="s">
        <v>208</v>
      </c>
      <c r="E6" s="275" t="s">
        <v>209</v>
      </c>
      <c r="F6" s="275" t="s">
        <v>210</v>
      </c>
      <c r="G6" s="10"/>
      <c r="H6" s="10"/>
      <c r="I6" s="10"/>
      <c r="J6" s="10"/>
    </row>
    <row r="7" spans="1:10" ht="12.75">
      <c r="A7" s="10"/>
      <c r="B7" s="22"/>
      <c r="C7" s="22"/>
      <c r="D7" s="22"/>
      <c r="E7" s="22"/>
      <c r="F7" s="22"/>
      <c r="G7" s="22"/>
      <c r="H7" s="22"/>
      <c r="I7" s="22"/>
      <c r="J7" s="22"/>
    </row>
    <row r="8" spans="1:10" ht="13.5">
      <c r="A8" s="41" t="s">
        <v>123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10" t="s">
        <v>152</v>
      </c>
      <c r="B9" s="305" t="s">
        <v>16</v>
      </c>
      <c r="C9" s="305">
        <v>20.8</v>
      </c>
      <c r="D9" s="305">
        <v>20.8</v>
      </c>
      <c r="E9" s="305">
        <v>20.8</v>
      </c>
      <c r="F9" s="305">
        <v>5.2</v>
      </c>
      <c r="G9" s="295"/>
      <c r="H9" s="10"/>
      <c r="I9" s="10"/>
      <c r="J9" s="10"/>
    </row>
    <row r="10" spans="1:10" ht="12.75">
      <c r="A10" s="10" t="s">
        <v>18</v>
      </c>
      <c r="B10" s="305" t="s">
        <v>16</v>
      </c>
      <c r="C10" s="305">
        <v>49.7</v>
      </c>
      <c r="D10" s="305">
        <v>49.7</v>
      </c>
      <c r="E10" s="305">
        <v>49.7</v>
      </c>
      <c r="F10" s="305">
        <v>8.6</v>
      </c>
      <c r="G10" s="295"/>
      <c r="H10" s="10"/>
      <c r="I10" s="10"/>
      <c r="J10" s="10"/>
    </row>
    <row r="11" spans="1:10" ht="12.75">
      <c r="A11" s="10" t="s">
        <v>22</v>
      </c>
      <c r="B11" s="305" t="s">
        <v>16</v>
      </c>
      <c r="C11" s="305">
        <v>289</v>
      </c>
      <c r="D11" s="305">
        <v>289</v>
      </c>
      <c r="E11" s="305">
        <v>164.7</v>
      </c>
      <c r="F11" s="305">
        <v>146.9</v>
      </c>
      <c r="G11" s="295"/>
      <c r="H11" s="10"/>
      <c r="I11" s="10"/>
      <c r="J11" s="10"/>
    </row>
    <row r="12" spans="1:10" ht="12.75">
      <c r="A12" s="10" t="s">
        <v>34</v>
      </c>
      <c r="B12" s="305" t="s">
        <v>16</v>
      </c>
      <c r="C12" s="305">
        <v>28</v>
      </c>
      <c r="D12" s="305">
        <v>28</v>
      </c>
      <c r="E12" s="305">
        <v>28</v>
      </c>
      <c r="F12" s="305">
        <v>11.6</v>
      </c>
      <c r="G12" s="295"/>
      <c r="H12" s="10"/>
      <c r="I12" s="10"/>
      <c r="J12" s="10"/>
    </row>
    <row r="13" spans="1:10" ht="12.75">
      <c r="A13" s="10" t="s">
        <v>154</v>
      </c>
      <c r="B13" s="305" t="s">
        <v>16</v>
      </c>
      <c r="C13" s="305">
        <v>429.8</v>
      </c>
      <c r="D13" s="305">
        <v>429.8</v>
      </c>
      <c r="E13" s="305">
        <v>214.9</v>
      </c>
      <c r="F13" s="305">
        <v>145.1</v>
      </c>
      <c r="G13" s="295"/>
      <c r="H13" s="10"/>
      <c r="I13" s="10"/>
      <c r="J13" s="10"/>
    </row>
    <row r="14" spans="1:10" ht="12.75">
      <c r="A14" s="10" t="s">
        <v>36</v>
      </c>
      <c r="B14" s="305" t="s">
        <v>16</v>
      </c>
      <c r="C14" s="305">
        <v>60.6</v>
      </c>
      <c r="D14" s="305">
        <v>60.6</v>
      </c>
      <c r="E14" s="305">
        <v>60.6</v>
      </c>
      <c r="F14" s="305">
        <v>23.5</v>
      </c>
      <c r="G14" s="295"/>
      <c r="H14" s="10"/>
      <c r="I14" s="10"/>
      <c r="J14" s="10"/>
    </row>
    <row r="15" spans="1:10" ht="12.75">
      <c r="A15" s="10" t="s">
        <v>40</v>
      </c>
      <c r="B15" s="305">
        <v>315.9</v>
      </c>
      <c r="C15" s="305">
        <v>45.7</v>
      </c>
      <c r="D15" s="305">
        <v>361.6</v>
      </c>
      <c r="E15" s="305">
        <v>203.6</v>
      </c>
      <c r="F15" s="305">
        <v>57.5</v>
      </c>
      <c r="G15" s="295"/>
      <c r="H15" s="10"/>
      <c r="I15" s="10"/>
      <c r="J15" s="10"/>
    </row>
    <row r="16" spans="1:10" ht="12.75">
      <c r="A16" s="10" t="s">
        <v>48</v>
      </c>
      <c r="B16" s="305" t="s">
        <v>16</v>
      </c>
      <c r="C16" s="305">
        <v>7.2</v>
      </c>
      <c r="D16" s="305">
        <v>7.2</v>
      </c>
      <c r="E16" s="305">
        <v>7.2</v>
      </c>
      <c r="F16" s="305">
        <v>0.9</v>
      </c>
      <c r="G16" s="295"/>
      <c r="H16" s="10"/>
      <c r="I16" s="10"/>
      <c r="J16" s="10"/>
    </row>
    <row r="17" spans="1:10" ht="12.75">
      <c r="A17" s="10" t="s">
        <v>51</v>
      </c>
      <c r="B17" s="305" t="s">
        <v>16</v>
      </c>
      <c r="C17" s="305">
        <v>31.9</v>
      </c>
      <c r="D17" s="305">
        <v>31.9</v>
      </c>
      <c r="E17" s="305">
        <v>31.9</v>
      </c>
      <c r="F17" s="305">
        <v>1.3</v>
      </c>
      <c r="G17" s="295"/>
      <c r="H17" s="10"/>
      <c r="I17" s="10"/>
      <c r="J17" s="10"/>
    </row>
    <row r="18" spans="1:10" ht="12.75">
      <c r="A18" s="10" t="s">
        <v>55</v>
      </c>
      <c r="B18" s="305" t="s">
        <v>16</v>
      </c>
      <c r="C18" s="305">
        <v>29.5</v>
      </c>
      <c r="D18" s="305">
        <v>29.5</v>
      </c>
      <c r="E18" s="305">
        <v>29.5</v>
      </c>
      <c r="F18" s="305">
        <v>3.6</v>
      </c>
      <c r="G18" s="295"/>
      <c r="H18" s="10"/>
      <c r="I18" s="10"/>
      <c r="J18" s="10"/>
    </row>
    <row r="19" spans="1:10" ht="12.75">
      <c r="A19" s="10" t="s">
        <v>57</v>
      </c>
      <c r="B19" s="305" t="s">
        <v>16</v>
      </c>
      <c r="C19" s="305">
        <v>29.5</v>
      </c>
      <c r="D19" s="305">
        <v>29.5</v>
      </c>
      <c r="E19" s="305">
        <v>29.5</v>
      </c>
      <c r="F19" s="305">
        <v>4.4</v>
      </c>
      <c r="G19" s="295"/>
      <c r="H19" s="10"/>
      <c r="I19" s="10"/>
      <c r="J19" s="10"/>
    </row>
    <row r="20" spans="1:10" ht="12.75">
      <c r="A20" s="10"/>
      <c r="B20" s="305"/>
      <c r="C20" s="305"/>
      <c r="D20" s="305"/>
      <c r="E20" s="305"/>
      <c r="F20" s="305"/>
      <c r="G20" s="295"/>
      <c r="H20" s="10"/>
      <c r="I20" s="10"/>
      <c r="J20" s="10"/>
    </row>
    <row r="21" spans="1:10" ht="13.5">
      <c r="A21" s="24" t="s">
        <v>182</v>
      </c>
      <c r="B21" s="310">
        <v>315.9</v>
      </c>
      <c r="C21" s="310">
        <v>1021.6</v>
      </c>
      <c r="D21" s="310">
        <v>1337.5</v>
      </c>
      <c r="E21" s="310">
        <v>673</v>
      </c>
      <c r="F21" s="310">
        <v>408.4</v>
      </c>
      <c r="G21" s="295"/>
      <c r="H21" s="10"/>
      <c r="I21" s="10"/>
      <c r="J21" s="10"/>
    </row>
    <row r="22" spans="1:10" ht="13.5">
      <c r="A22" s="42"/>
      <c r="B22" s="321"/>
      <c r="C22" s="321"/>
      <c r="D22" s="321"/>
      <c r="E22" s="321"/>
      <c r="F22" s="321"/>
      <c r="G22" s="321"/>
      <c r="H22" s="10"/>
      <c r="I22" s="10"/>
      <c r="J22" s="10"/>
    </row>
    <row r="23" spans="1:31" s="51" customFormat="1" ht="13.5">
      <c r="A23" s="42"/>
      <c r="B23" s="315"/>
      <c r="C23" s="315"/>
      <c r="D23" s="315"/>
      <c r="E23" s="315"/>
      <c r="F23" s="315" t="s">
        <v>201</v>
      </c>
      <c r="G23" s="315"/>
      <c r="H23" s="12"/>
      <c r="I23" s="12"/>
      <c r="J23" s="12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51" customFormat="1" ht="13.5">
      <c r="A24" s="42"/>
      <c r="B24" s="315" t="s">
        <v>202</v>
      </c>
      <c r="C24" s="315"/>
      <c r="D24" s="315"/>
      <c r="E24" s="315"/>
      <c r="F24" s="315" t="s">
        <v>212</v>
      </c>
      <c r="G24" s="315"/>
      <c r="H24" s="12"/>
      <c r="I24" s="12"/>
      <c r="J24" s="1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51" customFormat="1" ht="12.75">
      <c r="A25" s="10"/>
      <c r="B25" s="315" t="s">
        <v>213</v>
      </c>
      <c r="C25" s="315"/>
      <c r="D25" s="315" t="s">
        <v>214</v>
      </c>
      <c r="E25" s="315" t="s">
        <v>204</v>
      </c>
      <c r="F25" s="315" t="s">
        <v>205</v>
      </c>
      <c r="G25" s="315" t="s">
        <v>206</v>
      </c>
      <c r="H25" s="12"/>
      <c r="I25" s="12"/>
      <c r="J25" s="1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0" ht="12.75">
      <c r="A26" s="75" t="s">
        <v>180</v>
      </c>
      <c r="B26" s="315" t="s">
        <v>207</v>
      </c>
      <c r="C26" s="315" t="s">
        <v>446</v>
      </c>
      <c r="D26" s="315" t="s">
        <v>217</v>
      </c>
      <c r="E26" s="315" t="s">
        <v>208</v>
      </c>
      <c r="F26" s="315" t="s">
        <v>209</v>
      </c>
      <c r="G26" s="315" t="s">
        <v>210</v>
      </c>
      <c r="H26" s="12"/>
      <c r="I26" s="12"/>
      <c r="J26" s="12"/>
    </row>
    <row r="27" spans="1:10" ht="12.75">
      <c r="A27" s="10"/>
      <c r="B27" s="305"/>
      <c r="C27" s="305"/>
      <c r="D27" s="305"/>
      <c r="E27" s="305"/>
      <c r="F27" s="305"/>
      <c r="G27" s="305"/>
      <c r="H27" s="10"/>
      <c r="I27" s="10"/>
      <c r="J27" s="10"/>
    </row>
    <row r="28" spans="1:10" ht="13.5">
      <c r="A28" s="41" t="s">
        <v>176</v>
      </c>
      <c r="B28" s="305"/>
      <c r="C28" s="305"/>
      <c r="D28" s="305"/>
      <c r="E28" s="305"/>
      <c r="F28" s="305"/>
      <c r="G28" s="305"/>
      <c r="H28" s="20"/>
      <c r="I28" s="20"/>
      <c r="J28" s="20"/>
    </row>
    <row r="29" spans="1:10" ht="12.75">
      <c r="A29" s="10" t="s">
        <v>147</v>
      </c>
      <c r="B29" s="305">
        <v>260.7</v>
      </c>
      <c r="C29" s="305" t="s">
        <v>16</v>
      </c>
      <c r="D29" s="305" t="s">
        <v>16</v>
      </c>
      <c r="E29" s="305">
        <v>260.7</v>
      </c>
      <c r="F29" s="305">
        <v>260.7</v>
      </c>
      <c r="G29" s="305">
        <v>7.8</v>
      </c>
      <c r="H29" s="20"/>
      <c r="I29" s="20"/>
      <c r="J29" s="20"/>
    </row>
    <row r="30" spans="1:10" ht="12.75">
      <c r="A30" s="10" t="s">
        <v>68</v>
      </c>
      <c r="B30" s="305">
        <v>31.9</v>
      </c>
      <c r="C30" s="305" t="s">
        <v>16</v>
      </c>
      <c r="D30" s="305" t="s">
        <v>16</v>
      </c>
      <c r="E30" s="305">
        <v>31.9</v>
      </c>
      <c r="F30" s="305">
        <v>31.9</v>
      </c>
      <c r="G30" s="305">
        <v>23.1</v>
      </c>
      <c r="H30" s="20"/>
      <c r="I30" s="20"/>
      <c r="J30" s="20"/>
    </row>
    <row r="31" spans="1:10" ht="12.75">
      <c r="A31" s="10" t="s">
        <v>75</v>
      </c>
      <c r="B31" s="305">
        <v>19.1</v>
      </c>
      <c r="C31" s="305" t="s">
        <v>16</v>
      </c>
      <c r="D31" s="305" t="s">
        <v>16</v>
      </c>
      <c r="E31" s="305">
        <v>19.1</v>
      </c>
      <c r="F31" s="305">
        <v>19.1</v>
      </c>
      <c r="G31" s="305">
        <v>2.9</v>
      </c>
      <c r="H31" s="20"/>
      <c r="I31" s="20"/>
      <c r="J31" s="20"/>
    </row>
    <row r="32" spans="1:10" ht="12.75">
      <c r="A32" s="10" t="s">
        <v>77</v>
      </c>
      <c r="B32" s="305">
        <v>154.3</v>
      </c>
      <c r="C32" s="305" t="s">
        <v>16</v>
      </c>
      <c r="D32" s="305" t="s">
        <v>16</v>
      </c>
      <c r="E32" s="305">
        <v>154.3</v>
      </c>
      <c r="F32" s="305">
        <v>154.3</v>
      </c>
      <c r="G32" s="305">
        <v>23.6</v>
      </c>
      <c r="H32" s="20"/>
      <c r="I32" s="20"/>
      <c r="J32" s="20"/>
    </row>
    <row r="33" spans="1:10" ht="12.75">
      <c r="A33" s="10" t="s">
        <v>78</v>
      </c>
      <c r="B33" s="305" t="s">
        <v>16</v>
      </c>
      <c r="C33" s="305">
        <v>7.2</v>
      </c>
      <c r="D33" s="305">
        <v>66.5</v>
      </c>
      <c r="E33" s="305">
        <v>73.7</v>
      </c>
      <c r="F33" s="305">
        <v>73.7</v>
      </c>
      <c r="G33" s="305">
        <v>63</v>
      </c>
      <c r="H33" s="20"/>
      <c r="I33" s="20"/>
      <c r="J33" s="20"/>
    </row>
    <row r="34" spans="1:10" ht="12.75">
      <c r="A34" s="10" t="s">
        <v>84</v>
      </c>
      <c r="B34" s="305">
        <v>90.5</v>
      </c>
      <c r="C34" s="305" t="s">
        <v>16</v>
      </c>
      <c r="D34" s="305" t="s">
        <v>16</v>
      </c>
      <c r="E34" s="305">
        <v>90.5</v>
      </c>
      <c r="F34" s="305">
        <v>90.5</v>
      </c>
      <c r="G34" s="305">
        <v>70.7</v>
      </c>
      <c r="H34" s="20"/>
      <c r="I34" s="20"/>
      <c r="J34" s="20"/>
    </row>
    <row r="35" spans="1:10" ht="12.75">
      <c r="A35" s="10" t="s">
        <v>86</v>
      </c>
      <c r="B35" s="305">
        <v>60.6</v>
      </c>
      <c r="C35" s="305" t="s">
        <v>16</v>
      </c>
      <c r="D35" s="305" t="s">
        <v>16</v>
      </c>
      <c r="E35" s="305">
        <v>60.6</v>
      </c>
      <c r="F35" s="313">
        <v>60.6</v>
      </c>
      <c r="G35" s="313">
        <v>0.4</v>
      </c>
      <c r="H35" s="20"/>
      <c r="I35" s="20"/>
      <c r="J35" s="20"/>
    </row>
    <row r="36" spans="1:10" ht="12.75">
      <c r="A36" s="10" t="s">
        <v>149</v>
      </c>
      <c r="B36" s="305">
        <v>567.4</v>
      </c>
      <c r="C36" s="305" t="s">
        <v>16</v>
      </c>
      <c r="D36" s="305" t="s">
        <v>16</v>
      </c>
      <c r="E36" s="305">
        <v>567.4</v>
      </c>
      <c r="F36" s="313">
        <v>567.4</v>
      </c>
      <c r="G36" s="313">
        <v>5.9</v>
      </c>
      <c r="H36" s="82"/>
      <c r="I36" s="82"/>
      <c r="J36" s="82"/>
    </row>
    <row r="37" spans="1:10" ht="12.75">
      <c r="A37" s="10" t="s">
        <v>150</v>
      </c>
      <c r="B37" s="305">
        <v>49.7</v>
      </c>
      <c r="C37" s="305" t="s">
        <v>16</v>
      </c>
      <c r="D37" s="305" t="s">
        <v>16</v>
      </c>
      <c r="E37" s="305">
        <v>49.7</v>
      </c>
      <c r="F37" s="313">
        <v>49.7</v>
      </c>
      <c r="G37" s="313">
        <v>0.7</v>
      </c>
      <c r="H37" s="82"/>
      <c r="I37" s="82"/>
      <c r="J37" s="82"/>
    </row>
    <row r="38" spans="1:10" ht="12.75">
      <c r="A38" s="10"/>
      <c r="B38" s="305"/>
      <c r="C38" s="305"/>
      <c r="D38" s="305"/>
      <c r="E38" s="305"/>
      <c r="F38" s="313"/>
      <c r="G38" s="313"/>
      <c r="H38" s="82"/>
      <c r="I38" s="82"/>
      <c r="J38" s="82"/>
    </row>
    <row r="39" spans="1:10" ht="13.5">
      <c r="A39" s="24" t="s">
        <v>183</v>
      </c>
      <c r="B39" s="206">
        <v>1234.1</v>
      </c>
      <c r="C39" s="206">
        <v>7.2</v>
      </c>
      <c r="D39" s="206">
        <v>66.5</v>
      </c>
      <c r="E39" s="206">
        <v>1307.8</v>
      </c>
      <c r="F39" s="332">
        <v>906</v>
      </c>
      <c r="G39" s="332">
        <v>198</v>
      </c>
      <c r="H39" s="82"/>
      <c r="I39" s="82"/>
      <c r="J39" s="82"/>
    </row>
    <row r="40" spans="1:10" ht="13.5">
      <c r="A40" s="42"/>
      <c r="B40" s="313"/>
      <c r="C40" s="313"/>
      <c r="D40" s="313"/>
      <c r="E40" s="313"/>
      <c r="F40" s="313"/>
      <c r="G40" s="313"/>
      <c r="H40" s="63"/>
      <c r="I40" s="63"/>
      <c r="J40" s="63"/>
    </row>
    <row r="41" spans="1:31" s="51" customFormat="1" ht="13.5">
      <c r="A41" s="42"/>
      <c r="B41" s="315"/>
      <c r="C41" s="333"/>
      <c r="D41" s="333" t="s">
        <v>201</v>
      </c>
      <c r="E41" s="333"/>
      <c r="F41" s="304"/>
      <c r="G41" s="304"/>
      <c r="H41" s="47"/>
      <c r="I41" s="47"/>
      <c r="J41" s="47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51" customFormat="1" ht="13.5">
      <c r="A42" s="42"/>
      <c r="B42" s="315"/>
      <c r="C42" s="333"/>
      <c r="D42" s="333" t="s">
        <v>212</v>
      </c>
      <c r="E42" s="333"/>
      <c r="F42" s="304"/>
      <c r="G42" s="304"/>
      <c r="H42" s="4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51" customFormat="1" ht="12.75">
      <c r="A43" s="10"/>
      <c r="B43" s="315"/>
      <c r="C43" s="315" t="s">
        <v>204</v>
      </c>
      <c r="D43" s="333" t="s">
        <v>205</v>
      </c>
      <c r="E43" s="333" t="s">
        <v>206</v>
      </c>
      <c r="F43" s="304"/>
      <c r="G43" s="304"/>
      <c r="H43" s="4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10" ht="12.75">
      <c r="A44" s="75" t="s">
        <v>180</v>
      </c>
      <c r="B44" s="315" t="s">
        <v>222</v>
      </c>
      <c r="C44" s="315" t="s">
        <v>208</v>
      </c>
      <c r="D44" s="315" t="s">
        <v>209</v>
      </c>
      <c r="E44" s="315" t="s">
        <v>210</v>
      </c>
      <c r="F44" s="295"/>
      <c r="G44" s="295"/>
      <c r="H44" s="45"/>
      <c r="I44" s="51"/>
      <c r="J44" s="51"/>
    </row>
    <row r="45" spans="1:8" ht="12.75">
      <c r="A45" s="87"/>
      <c r="B45" s="334"/>
      <c r="C45" s="305"/>
      <c r="D45" s="305"/>
      <c r="E45" s="305"/>
      <c r="F45" s="295"/>
      <c r="G45" s="295"/>
      <c r="H45" s="10"/>
    </row>
    <row r="46" spans="1:8" ht="13.5">
      <c r="A46" s="41" t="s">
        <v>125</v>
      </c>
      <c r="B46" s="305"/>
      <c r="C46" s="305"/>
      <c r="D46" s="305"/>
      <c r="E46" s="305"/>
      <c r="F46" s="295"/>
      <c r="G46" s="295"/>
      <c r="H46" s="10"/>
    </row>
    <row r="47" spans="1:8" ht="12.75">
      <c r="A47" s="10" t="s">
        <v>95</v>
      </c>
      <c r="B47" s="305">
        <v>29.5</v>
      </c>
      <c r="C47" s="305">
        <v>29.5</v>
      </c>
      <c r="D47" s="305">
        <v>29.5</v>
      </c>
      <c r="E47" s="305">
        <v>0.2</v>
      </c>
      <c r="F47" s="295"/>
      <c r="G47" s="295"/>
      <c r="H47" s="10"/>
    </row>
    <row r="48" spans="1:8" ht="12.75">
      <c r="A48" s="10" t="s">
        <v>97</v>
      </c>
      <c r="B48" s="305">
        <v>49.7</v>
      </c>
      <c r="C48" s="305">
        <v>49.7</v>
      </c>
      <c r="D48" s="305">
        <v>49.7</v>
      </c>
      <c r="E48" s="305">
        <v>1.2</v>
      </c>
      <c r="F48" s="295"/>
      <c r="G48" s="295"/>
      <c r="H48" s="10"/>
    </row>
    <row r="49" spans="1:8" ht="12.75">
      <c r="A49" s="10" t="s">
        <v>98</v>
      </c>
      <c r="B49" s="305">
        <v>19.1</v>
      </c>
      <c r="C49" s="305">
        <v>19.1</v>
      </c>
      <c r="D49" s="305">
        <v>19.1</v>
      </c>
      <c r="E49" s="305">
        <v>0.1</v>
      </c>
      <c r="F49" s="295"/>
      <c r="G49" s="295"/>
      <c r="H49" s="10"/>
    </row>
    <row r="50" spans="1:8" ht="12.75">
      <c r="A50" s="10" t="s">
        <v>99</v>
      </c>
      <c r="B50" s="305">
        <v>52.7</v>
      </c>
      <c r="C50" s="305">
        <v>52.7</v>
      </c>
      <c r="D50" s="305">
        <v>52.7</v>
      </c>
      <c r="E50" s="305">
        <v>0.2</v>
      </c>
      <c r="F50" s="295"/>
      <c r="G50" s="295"/>
      <c r="H50" s="10"/>
    </row>
    <row r="51" spans="1:8" ht="12.75">
      <c r="A51" s="10" t="s">
        <v>101</v>
      </c>
      <c r="B51" s="305">
        <v>33.8</v>
      </c>
      <c r="C51" s="305">
        <v>33.8</v>
      </c>
      <c r="D51" s="305">
        <v>33.8</v>
      </c>
      <c r="E51" s="305">
        <v>0.2</v>
      </c>
      <c r="F51" s="295"/>
      <c r="G51" s="295"/>
      <c r="H51" s="10"/>
    </row>
    <row r="52" spans="1:8" ht="12.75">
      <c r="A52" s="10"/>
      <c r="B52" s="305"/>
      <c r="C52" s="313"/>
      <c r="D52" s="313"/>
      <c r="E52" s="313"/>
      <c r="F52" s="295"/>
      <c r="G52" s="295"/>
      <c r="H52" s="10"/>
    </row>
    <row r="53" spans="1:8" ht="13.5">
      <c r="A53" s="24" t="s">
        <v>185</v>
      </c>
      <c r="B53" s="309">
        <v>184.8</v>
      </c>
      <c r="C53" s="310">
        <v>184.8</v>
      </c>
      <c r="D53" s="310">
        <v>184.8</v>
      </c>
      <c r="E53" s="310">
        <v>1.9</v>
      </c>
      <c r="F53" s="295"/>
      <c r="G53" s="295"/>
      <c r="H53" s="10"/>
    </row>
    <row r="54" spans="1:8" ht="13.5">
      <c r="A54" s="42"/>
      <c r="B54" s="314"/>
      <c r="C54" s="314"/>
      <c r="D54" s="314"/>
      <c r="E54" s="314"/>
      <c r="F54" s="314"/>
      <c r="G54" s="313"/>
      <c r="H54" s="10"/>
    </row>
    <row r="55" spans="1:31" s="51" customFormat="1" ht="13.5">
      <c r="A55" s="42"/>
      <c r="B55" s="315"/>
      <c r="C55" s="315"/>
      <c r="D55" s="315" t="s">
        <v>201</v>
      </c>
      <c r="E55" s="315"/>
      <c r="F55" s="304"/>
      <c r="G55" s="304"/>
      <c r="H55" s="36"/>
      <c r="I55" s="36"/>
      <c r="J55" s="36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51" customFormat="1" ht="13.5">
      <c r="A56" s="42"/>
      <c r="B56" s="315"/>
      <c r="C56" s="315"/>
      <c r="D56" s="315" t="s">
        <v>212</v>
      </c>
      <c r="E56" s="315"/>
      <c r="F56" s="304"/>
      <c r="G56" s="304"/>
      <c r="H56" s="4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51" customFormat="1" ht="13.5">
      <c r="A57" s="42"/>
      <c r="B57" s="315" t="s">
        <v>225</v>
      </c>
      <c r="C57" s="315" t="s">
        <v>204</v>
      </c>
      <c r="D57" s="315" t="s">
        <v>205</v>
      </c>
      <c r="E57" s="315" t="s">
        <v>206</v>
      </c>
      <c r="F57" s="304"/>
      <c r="G57" s="304"/>
      <c r="H57" s="4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51" customFormat="1" ht="12.75">
      <c r="A58" s="75" t="s">
        <v>180</v>
      </c>
      <c r="B58" s="315" t="s">
        <v>226</v>
      </c>
      <c r="C58" s="315" t="s">
        <v>208</v>
      </c>
      <c r="D58" s="315" t="s">
        <v>209</v>
      </c>
      <c r="E58" s="315" t="s">
        <v>210</v>
      </c>
      <c r="F58" s="295"/>
      <c r="G58" s="295"/>
      <c r="H58" s="4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8" ht="12.75">
      <c r="A59" s="10"/>
      <c r="B59" s="305"/>
      <c r="C59" s="305"/>
      <c r="D59" s="305"/>
      <c r="E59" s="305"/>
      <c r="F59" s="295"/>
      <c r="G59" s="295"/>
      <c r="H59" s="10"/>
    </row>
    <row r="60" spans="1:8" ht="13.5">
      <c r="A60" s="401" t="s">
        <v>227</v>
      </c>
      <c r="B60" s="305"/>
      <c r="C60" s="305"/>
      <c r="D60" s="305"/>
      <c r="E60" s="305"/>
      <c r="F60" s="295"/>
      <c r="G60" s="295"/>
      <c r="H60" s="10"/>
    </row>
    <row r="61" spans="1:8" ht="12.75">
      <c r="A61" s="10" t="s">
        <v>155</v>
      </c>
      <c r="B61" s="305">
        <v>68.6</v>
      </c>
      <c r="C61" s="305">
        <v>68.6</v>
      </c>
      <c r="D61" s="305">
        <v>68.6</v>
      </c>
      <c r="E61" s="305">
        <v>67.4</v>
      </c>
      <c r="F61" s="295"/>
      <c r="G61" s="295"/>
      <c r="H61" s="10"/>
    </row>
    <row r="62" spans="1:8" ht="12.75">
      <c r="A62" s="10" t="s">
        <v>105</v>
      </c>
      <c r="B62" s="305">
        <v>74.6</v>
      </c>
      <c r="C62" s="313">
        <v>74.6</v>
      </c>
      <c r="D62" s="313">
        <v>74.6</v>
      </c>
      <c r="E62" s="313">
        <v>36.1</v>
      </c>
      <c r="F62" s="295"/>
      <c r="G62" s="295"/>
      <c r="H62" s="10"/>
    </row>
    <row r="63" spans="1:8" ht="12.75">
      <c r="A63" s="10" t="s">
        <v>108</v>
      </c>
      <c r="B63" s="305">
        <v>283.5</v>
      </c>
      <c r="C63" s="313">
        <v>283.5</v>
      </c>
      <c r="D63" s="313">
        <v>283.5</v>
      </c>
      <c r="E63" s="313">
        <v>19.2</v>
      </c>
      <c r="F63" s="295"/>
      <c r="G63" s="295"/>
      <c r="H63" s="10"/>
    </row>
    <row r="64" spans="1:10" ht="12.75">
      <c r="A64" s="10"/>
      <c r="B64" s="305"/>
      <c r="C64" s="305"/>
      <c r="D64" s="305"/>
      <c r="E64" s="305"/>
      <c r="F64" s="295"/>
      <c r="G64" s="295"/>
      <c r="H64" s="52"/>
      <c r="I64" s="52"/>
      <c r="J64" s="52"/>
    </row>
    <row r="65" spans="1:10" ht="13.5">
      <c r="A65" s="24" t="s">
        <v>192</v>
      </c>
      <c r="B65" s="309">
        <v>426.7</v>
      </c>
      <c r="C65" s="310">
        <v>426.7</v>
      </c>
      <c r="D65" s="310">
        <v>358</v>
      </c>
      <c r="E65" s="310">
        <v>122.6</v>
      </c>
      <c r="F65" s="295"/>
      <c r="G65" s="295"/>
      <c r="H65" s="52"/>
      <c r="I65" s="52"/>
      <c r="J65" s="52"/>
    </row>
    <row r="66" spans="1:10" ht="13.5">
      <c r="A66" s="41"/>
      <c r="B66" s="305"/>
      <c r="C66" s="305"/>
      <c r="D66" s="305"/>
      <c r="E66" s="305"/>
      <c r="F66" s="304"/>
      <c r="G66" s="304"/>
      <c r="H66" s="52"/>
      <c r="I66" s="52"/>
      <c r="J66" s="52"/>
    </row>
    <row r="67" spans="1:10" ht="12.75">
      <c r="A67" s="10"/>
      <c r="B67" s="22"/>
      <c r="C67" s="22"/>
      <c r="D67" s="22"/>
      <c r="E67" s="22"/>
      <c r="F67" s="77"/>
      <c r="G67" s="77"/>
      <c r="H67" s="77"/>
      <c r="I67" s="77"/>
      <c r="J67" s="77"/>
    </row>
    <row r="68" spans="1:10" ht="12.75">
      <c r="A68" s="10"/>
      <c r="B68" s="22"/>
      <c r="C68" s="22"/>
      <c r="D68" s="22"/>
      <c r="E68" s="22"/>
      <c r="F68" s="45"/>
      <c r="G68" s="45"/>
      <c r="H68" s="77"/>
      <c r="I68" s="77"/>
      <c r="J68" s="77"/>
    </row>
    <row r="69" spans="1:10" ht="12.75">
      <c r="A69" s="45"/>
      <c r="B69" s="50"/>
      <c r="C69" s="50"/>
      <c r="D69" s="50"/>
      <c r="E69" s="50"/>
      <c r="F69" s="10"/>
      <c r="G69" s="10"/>
      <c r="H69" s="10"/>
      <c r="I69" s="10"/>
      <c r="J69" s="10"/>
    </row>
    <row r="70" spans="1:10" ht="13.5">
      <c r="A70" s="45"/>
      <c r="B70" s="43"/>
      <c r="C70" s="43"/>
      <c r="D70" s="43"/>
      <c r="E70" s="43"/>
      <c r="F70" s="10"/>
      <c r="G70" s="10"/>
      <c r="H70" s="10"/>
      <c r="I70" s="10"/>
      <c r="J70" s="10"/>
    </row>
    <row r="71" spans="1:10" ht="12.75">
      <c r="A71" s="45"/>
      <c r="B71" s="45"/>
      <c r="C71" s="45"/>
      <c r="D71" s="45"/>
      <c r="E71" s="45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2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2.75">
      <c r="A202" s="10"/>
      <c r="B202" s="10"/>
      <c r="C202" s="10"/>
      <c r="D202" s="10"/>
      <c r="E202" s="10"/>
      <c r="F202" s="10"/>
      <c r="G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2.75">
      <c r="A203" s="10"/>
      <c r="B203" s="10"/>
      <c r="C203" s="10"/>
      <c r="D203" s="10"/>
      <c r="E203" s="10"/>
      <c r="F203" s="10"/>
      <c r="G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2.75">
      <c r="A204" s="10"/>
      <c r="B204" s="10"/>
      <c r="C204" s="10"/>
      <c r="D204" s="10"/>
      <c r="E204" s="10"/>
      <c r="F204" s="10"/>
      <c r="G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2.75">
      <c r="A205" s="10"/>
      <c r="B205" s="10"/>
      <c r="C205" s="10"/>
      <c r="D205" s="10"/>
      <c r="E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5" ht="12.75">
      <c r="A206" s="10"/>
      <c r="B206" s="10"/>
      <c r="C206" s="10"/>
      <c r="D206" s="10"/>
      <c r="E206" s="10"/>
    </row>
    <row r="207" spans="1:5" ht="12.75">
      <c r="A207" s="10"/>
      <c r="B207" s="10"/>
      <c r="C207" s="10"/>
      <c r="D207" s="10"/>
      <c r="E207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8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1.57421875" style="0" customWidth="1"/>
    <col min="3" max="4" width="12.00390625" style="0" customWidth="1"/>
    <col min="5" max="5" width="9.421875" style="0" customWidth="1"/>
    <col min="6" max="6" width="11.28125" style="0" customWidth="1"/>
    <col min="7" max="7" width="12.28125" style="0" customWidth="1"/>
    <col min="8" max="8" width="11.421875" style="0" customWidth="1"/>
    <col min="9" max="9" width="10.28125" style="0" customWidth="1"/>
    <col min="10" max="14" width="11.421875" style="0" customWidth="1"/>
    <col min="17" max="17" width="20.140625" style="0" customWidth="1"/>
  </cols>
  <sheetData>
    <row r="1" spans="1:14" ht="12.75">
      <c r="A1" s="9" t="s">
        <v>469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8" ht="12.75">
      <c r="A3" s="9"/>
      <c r="B3" s="275"/>
      <c r="C3" s="275"/>
      <c r="D3" s="275"/>
      <c r="E3" s="275" t="s">
        <v>201</v>
      </c>
      <c r="F3" s="275"/>
      <c r="G3" s="10"/>
      <c r="H3" s="10"/>
    </row>
    <row r="4" spans="1:8" ht="12.75">
      <c r="A4" s="9"/>
      <c r="B4" s="275" t="s">
        <v>202</v>
      </c>
      <c r="C4" s="275"/>
      <c r="D4" s="275"/>
      <c r="E4" s="275" t="s">
        <v>212</v>
      </c>
      <c r="F4" s="275"/>
      <c r="G4" s="10"/>
      <c r="H4" s="10"/>
    </row>
    <row r="5" spans="1:7" ht="12.75">
      <c r="A5" s="10"/>
      <c r="B5" s="275" t="s">
        <v>203</v>
      </c>
      <c r="C5" s="275" t="s">
        <v>424</v>
      </c>
      <c r="D5" s="275" t="s">
        <v>204</v>
      </c>
      <c r="E5" s="275" t="s">
        <v>205</v>
      </c>
      <c r="F5" s="275" t="s">
        <v>206</v>
      </c>
      <c r="G5" s="10"/>
    </row>
    <row r="6" spans="1:7" ht="12.75">
      <c r="A6" s="75" t="s">
        <v>180</v>
      </c>
      <c r="B6" s="275" t="s">
        <v>207</v>
      </c>
      <c r="C6" s="275" t="s">
        <v>428</v>
      </c>
      <c r="D6" s="275" t="s">
        <v>208</v>
      </c>
      <c r="E6" s="275" t="s">
        <v>209</v>
      </c>
      <c r="F6" s="275" t="s">
        <v>210</v>
      </c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7" ht="13.5">
      <c r="A8" s="41" t="s">
        <v>123</v>
      </c>
      <c r="B8" s="10"/>
      <c r="C8" s="10"/>
      <c r="D8" s="10"/>
      <c r="E8" s="10"/>
      <c r="F8" s="10"/>
      <c r="G8" s="10"/>
    </row>
    <row r="9" spans="1:7" ht="12.75">
      <c r="A9" s="10" t="s">
        <v>33</v>
      </c>
      <c r="B9" s="36">
        <v>15.3</v>
      </c>
      <c r="C9" s="36" t="s">
        <v>16</v>
      </c>
      <c r="D9" s="36">
        <v>15.3</v>
      </c>
      <c r="E9" s="36">
        <v>15.3</v>
      </c>
      <c r="F9" s="36">
        <v>1</v>
      </c>
      <c r="G9" s="10"/>
    </row>
    <row r="10" spans="1:7" ht="12.75">
      <c r="A10" s="10" t="s">
        <v>34</v>
      </c>
      <c r="B10" s="36">
        <v>62.8</v>
      </c>
      <c r="C10" s="36" t="s">
        <v>16</v>
      </c>
      <c r="D10" s="36">
        <v>62.8</v>
      </c>
      <c r="E10" s="36">
        <v>62.8</v>
      </c>
      <c r="F10" s="36">
        <v>15.7</v>
      </c>
      <c r="G10" s="10"/>
    </row>
    <row r="11" spans="1:7" ht="12.75">
      <c r="A11" s="10" t="s">
        <v>153</v>
      </c>
      <c r="B11" s="36">
        <v>118.3</v>
      </c>
      <c r="C11" s="36" t="s">
        <v>16</v>
      </c>
      <c r="D11" s="36">
        <v>118.3</v>
      </c>
      <c r="E11" s="36">
        <v>118.3</v>
      </c>
      <c r="F11" s="36">
        <v>37.5</v>
      </c>
      <c r="G11" s="10"/>
    </row>
    <row r="12" spans="1:7" ht="12.75">
      <c r="A12" s="10" t="s">
        <v>154</v>
      </c>
      <c r="B12" s="36">
        <v>456</v>
      </c>
      <c r="C12" s="36">
        <v>42.9</v>
      </c>
      <c r="D12" s="36">
        <v>498.9</v>
      </c>
      <c r="E12" s="36">
        <v>440.8</v>
      </c>
      <c r="F12" s="36">
        <v>257.8</v>
      </c>
      <c r="G12" s="10"/>
    </row>
    <row r="13" spans="1:7" ht="12.75">
      <c r="A13" s="10" t="s">
        <v>414</v>
      </c>
      <c r="B13" s="36">
        <v>304.3</v>
      </c>
      <c r="C13" s="36" t="s">
        <v>16</v>
      </c>
      <c r="D13" s="36">
        <v>304.3</v>
      </c>
      <c r="E13" s="36">
        <v>304.3</v>
      </c>
      <c r="F13" s="36">
        <v>114.3</v>
      </c>
      <c r="G13" s="10"/>
    </row>
    <row r="14" spans="1:7" ht="12.75">
      <c r="A14" s="10" t="s">
        <v>375</v>
      </c>
      <c r="B14" s="36">
        <v>19.9</v>
      </c>
      <c r="C14" s="36" t="s">
        <v>16</v>
      </c>
      <c r="D14" s="36">
        <v>19.9</v>
      </c>
      <c r="E14" s="36">
        <v>19.9</v>
      </c>
      <c r="F14" s="36">
        <v>5.7</v>
      </c>
      <c r="G14" s="10"/>
    </row>
    <row r="15" spans="1:7" ht="12.75">
      <c r="A15" s="10" t="s">
        <v>36</v>
      </c>
      <c r="B15" s="36">
        <v>213</v>
      </c>
      <c r="C15" s="36" t="s">
        <v>16</v>
      </c>
      <c r="D15" s="36">
        <v>213</v>
      </c>
      <c r="E15" s="36">
        <v>181</v>
      </c>
      <c r="F15" s="36">
        <v>60.6</v>
      </c>
      <c r="G15" s="10"/>
    </row>
    <row r="16" spans="1:7" ht="12.75">
      <c r="A16" s="10" t="s">
        <v>47</v>
      </c>
      <c r="B16" s="36">
        <v>134.2</v>
      </c>
      <c r="C16" s="36" t="s">
        <v>16</v>
      </c>
      <c r="D16" s="36">
        <v>134.2</v>
      </c>
      <c r="E16" s="36">
        <v>134.2</v>
      </c>
      <c r="F16" s="36">
        <v>6.8</v>
      </c>
      <c r="G16" s="10"/>
    </row>
    <row r="17" spans="1:7" ht="12.75">
      <c r="A17" s="10" t="s">
        <v>51</v>
      </c>
      <c r="B17" s="36">
        <v>23.3</v>
      </c>
      <c r="C17" s="36" t="s">
        <v>16</v>
      </c>
      <c r="D17" s="36">
        <v>23.3</v>
      </c>
      <c r="E17" s="36">
        <v>23.3</v>
      </c>
      <c r="F17" s="36">
        <v>0.9</v>
      </c>
      <c r="G17" s="10"/>
    </row>
    <row r="18" spans="1:7" ht="12.75">
      <c r="A18" s="10" t="s">
        <v>52</v>
      </c>
      <c r="B18" s="36">
        <v>140.3</v>
      </c>
      <c r="C18" s="36" t="s">
        <v>16</v>
      </c>
      <c r="D18" s="36">
        <v>140.3</v>
      </c>
      <c r="E18" s="36">
        <v>70.2</v>
      </c>
      <c r="F18" s="36">
        <v>15.6</v>
      </c>
      <c r="G18" s="10"/>
    </row>
    <row r="19" spans="1:7" ht="12.75">
      <c r="A19" s="10" t="s">
        <v>55</v>
      </c>
      <c r="B19" s="36">
        <v>16.6</v>
      </c>
      <c r="C19" s="36" t="s">
        <v>16</v>
      </c>
      <c r="D19" s="36">
        <v>16.6</v>
      </c>
      <c r="E19" s="36">
        <v>16.6</v>
      </c>
      <c r="F19" s="36">
        <v>1.7</v>
      </c>
      <c r="G19" s="10"/>
    </row>
    <row r="20" spans="1:7" ht="12.75">
      <c r="A20" s="10" t="s">
        <v>57</v>
      </c>
      <c r="B20" s="36">
        <v>33.2</v>
      </c>
      <c r="C20" s="36" t="s">
        <v>16</v>
      </c>
      <c r="D20" s="36">
        <v>33.2</v>
      </c>
      <c r="E20" s="36">
        <v>16.6</v>
      </c>
      <c r="F20" s="36">
        <v>6.2</v>
      </c>
      <c r="G20" s="10"/>
    </row>
    <row r="21" spans="1:7" ht="12.75">
      <c r="A21" s="10"/>
      <c r="B21" s="36"/>
      <c r="C21" s="36"/>
      <c r="D21" s="36"/>
      <c r="E21" s="36"/>
      <c r="F21" s="36"/>
      <c r="G21" s="10"/>
    </row>
    <row r="22" spans="1:7" ht="13.5">
      <c r="A22" s="24" t="s">
        <v>182</v>
      </c>
      <c r="B22" s="302">
        <v>1537.2</v>
      </c>
      <c r="C22" s="269">
        <v>42.9</v>
      </c>
      <c r="D22" s="269">
        <v>1580.2</v>
      </c>
      <c r="E22" s="269">
        <v>810</v>
      </c>
      <c r="F22" s="269">
        <v>523.8</v>
      </c>
      <c r="G22" s="10"/>
    </row>
    <row r="23" spans="1:13" ht="13.5">
      <c r="A23" s="42"/>
      <c r="B23" s="74"/>
      <c r="C23" s="74"/>
      <c r="D23" s="74"/>
      <c r="E23" s="74"/>
      <c r="F23" s="45"/>
      <c r="G23" s="10"/>
      <c r="L23" s="45"/>
      <c r="M23" s="10"/>
    </row>
    <row r="24" spans="1:8" ht="13.5">
      <c r="A24" s="42"/>
      <c r="B24" s="275"/>
      <c r="C24" s="275"/>
      <c r="D24" s="275"/>
      <c r="E24" s="275"/>
      <c r="F24" s="275" t="s">
        <v>201</v>
      </c>
      <c r="G24" s="275"/>
      <c r="H24" s="10"/>
    </row>
    <row r="25" spans="1:8" ht="13.5">
      <c r="A25" s="42"/>
      <c r="B25" s="275" t="s">
        <v>202</v>
      </c>
      <c r="C25" s="275"/>
      <c r="D25" s="275"/>
      <c r="E25" s="275"/>
      <c r="F25" s="275" t="s">
        <v>212</v>
      </c>
      <c r="G25" s="275"/>
      <c r="H25" s="10"/>
    </row>
    <row r="26" spans="1:8" ht="12.75">
      <c r="A26" s="45"/>
      <c r="B26" s="275" t="s">
        <v>213</v>
      </c>
      <c r="C26" s="275"/>
      <c r="D26" s="275" t="s">
        <v>214</v>
      </c>
      <c r="E26" s="275" t="s">
        <v>204</v>
      </c>
      <c r="F26" s="275" t="s">
        <v>205</v>
      </c>
      <c r="G26" s="275" t="s">
        <v>206</v>
      </c>
      <c r="H26" s="10"/>
    </row>
    <row r="27" spans="1:8" ht="12.75">
      <c r="A27" s="75" t="s">
        <v>180</v>
      </c>
      <c r="B27" s="275" t="s">
        <v>207</v>
      </c>
      <c r="C27" s="275" t="s">
        <v>446</v>
      </c>
      <c r="D27" s="275" t="s">
        <v>217</v>
      </c>
      <c r="E27" s="275" t="s">
        <v>208</v>
      </c>
      <c r="F27" s="275" t="s">
        <v>209</v>
      </c>
      <c r="G27" s="275" t="s">
        <v>210</v>
      </c>
      <c r="H27" s="10"/>
    </row>
    <row r="28" spans="1:8" ht="12.75">
      <c r="A28" s="10"/>
      <c r="B28" s="10"/>
      <c r="C28" s="10"/>
      <c r="D28" s="10"/>
      <c r="E28" s="10"/>
      <c r="F28" s="12"/>
      <c r="G28" s="12"/>
      <c r="H28" s="10"/>
    </row>
    <row r="29" spans="1:8" ht="13.5">
      <c r="A29" s="41" t="s">
        <v>176</v>
      </c>
      <c r="B29" s="36"/>
      <c r="C29" s="36"/>
      <c r="D29" s="36"/>
      <c r="E29" s="10"/>
      <c r="F29" s="10"/>
      <c r="G29" s="10"/>
      <c r="H29" s="10"/>
    </row>
    <row r="30" spans="1:25" s="51" customFormat="1" ht="12.75">
      <c r="A30" s="10" t="s">
        <v>147</v>
      </c>
      <c r="B30" s="36">
        <v>82.9</v>
      </c>
      <c r="C30" s="36" t="s">
        <v>16</v>
      </c>
      <c r="D30" s="36" t="s">
        <v>16</v>
      </c>
      <c r="E30" s="36">
        <v>82.9</v>
      </c>
      <c r="F30" s="36">
        <v>82.9</v>
      </c>
      <c r="G30" s="36">
        <v>2.4</v>
      </c>
      <c r="H30" s="47"/>
      <c r="I30" s="4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51" customFormat="1" ht="12.75">
      <c r="A31" s="10" t="s">
        <v>60</v>
      </c>
      <c r="B31" s="36">
        <v>70.2</v>
      </c>
      <c r="C31" s="36" t="s">
        <v>16</v>
      </c>
      <c r="D31" s="36" t="s">
        <v>16</v>
      </c>
      <c r="E31" s="36">
        <v>70.2</v>
      </c>
      <c r="F31" s="36">
        <v>70.2</v>
      </c>
      <c r="G31" s="36">
        <v>34.5</v>
      </c>
      <c r="H31" s="12"/>
      <c r="I31" s="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51" customFormat="1" ht="12.75">
      <c r="A32" s="10" t="s">
        <v>416</v>
      </c>
      <c r="B32" s="36">
        <v>405.8</v>
      </c>
      <c r="C32" s="36" t="s">
        <v>16</v>
      </c>
      <c r="D32" s="36" t="s">
        <v>16</v>
      </c>
      <c r="E32" s="36">
        <v>405.8</v>
      </c>
      <c r="F32" s="36">
        <v>405.8</v>
      </c>
      <c r="G32" s="36">
        <v>10.8</v>
      </c>
      <c r="H32" s="12"/>
      <c r="I32" s="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9" ht="12.75">
      <c r="A33" s="10" t="s">
        <v>71</v>
      </c>
      <c r="B33" s="36">
        <v>16.6</v>
      </c>
      <c r="C33" s="36" t="s">
        <v>16</v>
      </c>
      <c r="D33" s="36" t="s">
        <v>16</v>
      </c>
      <c r="E33" s="36">
        <v>16.6</v>
      </c>
      <c r="F33" s="36">
        <v>16.6</v>
      </c>
      <c r="G33" s="36">
        <v>1.7</v>
      </c>
      <c r="H33" s="12"/>
      <c r="I33" s="12"/>
    </row>
    <row r="34" spans="1:9" ht="12.75">
      <c r="A34" s="10" t="s">
        <v>77</v>
      </c>
      <c r="B34" s="36">
        <v>302.2</v>
      </c>
      <c r="C34" s="36" t="s">
        <v>16</v>
      </c>
      <c r="D34" s="36" t="s">
        <v>16</v>
      </c>
      <c r="E34" s="36">
        <v>302.2</v>
      </c>
      <c r="F34" s="36">
        <v>291.6</v>
      </c>
      <c r="G34" s="36">
        <v>28.7</v>
      </c>
      <c r="H34" s="12"/>
      <c r="I34" s="12"/>
    </row>
    <row r="35" spans="1:9" ht="12.75">
      <c r="A35" s="10" t="s">
        <v>78</v>
      </c>
      <c r="B35" s="36">
        <v>89.4</v>
      </c>
      <c r="C35" s="36">
        <v>276.4</v>
      </c>
      <c r="D35" s="36">
        <v>69.1</v>
      </c>
      <c r="E35" s="36">
        <v>435</v>
      </c>
      <c r="F35" s="36">
        <v>411.6</v>
      </c>
      <c r="G35" s="36">
        <v>232.8</v>
      </c>
      <c r="H35" s="10"/>
      <c r="I35" s="10"/>
    </row>
    <row r="36" spans="1:9" ht="12.75">
      <c r="A36" s="10" t="s">
        <v>84</v>
      </c>
      <c r="B36" s="36">
        <v>294.5</v>
      </c>
      <c r="C36" s="36" t="s">
        <v>16</v>
      </c>
      <c r="D36" s="36" t="s">
        <v>16</v>
      </c>
      <c r="E36" s="36">
        <v>294.5</v>
      </c>
      <c r="F36" s="36">
        <v>294.5</v>
      </c>
      <c r="G36" s="36">
        <v>267</v>
      </c>
      <c r="H36" s="20"/>
      <c r="I36" s="20"/>
    </row>
    <row r="37" spans="1:9" ht="12.75">
      <c r="A37" s="10" t="s">
        <v>86</v>
      </c>
      <c r="B37" s="36">
        <v>42.9</v>
      </c>
      <c r="C37" s="36" t="s">
        <v>16</v>
      </c>
      <c r="D37" s="36" t="s">
        <v>16</v>
      </c>
      <c r="E37" s="36">
        <v>42.9</v>
      </c>
      <c r="F37" s="36">
        <v>42.9</v>
      </c>
      <c r="G37" s="36">
        <v>0.2</v>
      </c>
      <c r="H37" s="20"/>
      <c r="I37" s="20"/>
    </row>
    <row r="38" spans="1:9" ht="12.75">
      <c r="A38" s="10" t="s">
        <v>148</v>
      </c>
      <c r="B38" s="36">
        <v>166.9</v>
      </c>
      <c r="C38" s="36" t="s">
        <v>16</v>
      </c>
      <c r="D38" s="36" t="s">
        <v>16</v>
      </c>
      <c r="E38" s="36">
        <v>166.9</v>
      </c>
      <c r="F38" s="36">
        <v>166.9</v>
      </c>
      <c r="G38" s="36">
        <v>4.1</v>
      </c>
      <c r="H38" s="20"/>
      <c r="I38" s="20"/>
    </row>
    <row r="39" spans="1:9" ht="12.75">
      <c r="A39" s="10" t="s">
        <v>149</v>
      </c>
      <c r="B39" s="36">
        <v>104.2</v>
      </c>
      <c r="C39" s="36" t="s">
        <v>16</v>
      </c>
      <c r="D39" s="36" t="s">
        <v>16</v>
      </c>
      <c r="E39" s="36">
        <v>104.2</v>
      </c>
      <c r="F39" s="36">
        <v>104.2</v>
      </c>
      <c r="G39" s="36">
        <v>1.1</v>
      </c>
      <c r="H39" s="20"/>
      <c r="I39" s="20"/>
    </row>
    <row r="40" spans="1:9" ht="12.75">
      <c r="A40" s="10"/>
      <c r="B40" s="36"/>
      <c r="C40" s="36"/>
      <c r="D40" s="36"/>
      <c r="E40" s="36"/>
      <c r="F40" s="36"/>
      <c r="G40" s="36"/>
      <c r="H40" s="20"/>
      <c r="I40" s="20"/>
    </row>
    <row r="41" spans="1:9" ht="13.5">
      <c r="A41" s="24" t="s">
        <v>183</v>
      </c>
      <c r="B41" s="297">
        <v>1575.6</v>
      </c>
      <c r="C41" s="205">
        <v>276.4</v>
      </c>
      <c r="D41" s="205">
        <v>69.1</v>
      </c>
      <c r="E41" s="297">
        <v>1921.1</v>
      </c>
      <c r="F41" s="297">
        <v>783</v>
      </c>
      <c r="G41" s="297">
        <v>583.2</v>
      </c>
      <c r="H41" s="20"/>
      <c r="I41" s="20"/>
    </row>
    <row r="42" spans="1:7" ht="13.5">
      <c r="A42" s="42"/>
      <c r="B42" s="275"/>
      <c r="C42" s="275"/>
      <c r="D42" s="275" t="s">
        <v>201</v>
      </c>
      <c r="E42" s="275"/>
      <c r="F42" s="20"/>
      <c r="G42" s="20"/>
    </row>
    <row r="43" spans="1:7" ht="13.5">
      <c r="A43" s="42"/>
      <c r="B43" s="275"/>
      <c r="C43" s="275"/>
      <c r="D43" s="275" t="s">
        <v>212</v>
      </c>
      <c r="E43" s="275"/>
      <c r="F43" s="20"/>
      <c r="G43" s="20"/>
    </row>
    <row r="44" spans="1:7" ht="12.75">
      <c r="A44" s="45"/>
      <c r="B44" s="275"/>
      <c r="C44" s="275" t="s">
        <v>204</v>
      </c>
      <c r="D44" s="275" t="s">
        <v>205</v>
      </c>
      <c r="E44" s="275" t="s">
        <v>206</v>
      </c>
      <c r="F44" s="20"/>
      <c r="G44" s="20"/>
    </row>
    <row r="45" spans="1:7" ht="12.75">
      <c r="A45" s="75" t="s">
        <v>180</v>
      </c>
      <c r="B45" s="275" t="s">
        <v>222</v>
      </c>
      <c r="C45" s="275" t="s">
        <v>208</v>
      </c>
      <c r="D45" s="275" t="s">
        <v>209</v>
      </c>
      <c r="E45" s="275" t="s">
        <v>210</v>
      </c>
      <c r="F45" s="20"/>
      <c r="G45" s="20"/>
    </row>
    <row r="46" spans="1:7" ht="12.75">
      <c r="A46" s="10"/>
      <c r="B46" s="10"/>
      <c r="C46" s="10"/>
      <c r="D46" s="10"/>
      <c r="E46" s="10"/>
      <c r="F46" s="20"/>
      <c r="G46" s="20"/>
    </row>
    <row r="47" spans="1:7" ht="13.5">
      <c r="A47" s="41" t="s">
        <v>125</v>
      </c>
      <c r="B47" s="10"/>
      <c r="C47" s="10"/>
      <c r="D47" s="10"/>
      <c r="E47" s="10"/>
      <c r="F47" s="20"/>
      <c r="G47" s="20"/>
    </row>
    <row r="48" spans="1:7" ht="12.75">
      <c r="A48" s="10" t="s">
        <v>98</v>
      </c>
      <c r="B48" s="36">
        <v>33.2</v>
      </c>
      <c r="C48" s="36">
        <v>33.2</v>
      </c>
      <c r="D48" s="36">
        <v>16.6</v>
      </c>
      <c r="E48" s="36">
        <v>0.2</v>
      </c>
      <c r="F48" s="20"/>
      <c r="G48" s="20"/>
    </row>
    <row r="49" spans="1:7" ht="12.75">
      <c r="A49" s="10" t="s">
        <v>99</v>
      </c>
      <c r="B49" s="36">
        <v>189.5</v>
      </c>
      <c r="C49" s="36">
        <v>189.5</v>
      </c>
      <c r="D49" s="36">
        <v>118.3</v>
      </c>
      <c r="E49" s="36">
        <v>0.7</v>
      </c>
      <c r="F49" s="82"/>
      <c r="G49" s="82"/>
    </row>
    <row r="50" spans="1:7" ht="12.75">
      <c r="A50" s="10" t="s">
        <v>101</v>
      </c>
      <c r="B50" s="36">
        <v>16.8</v>
      </c>
      <c r="C50" s="36">
        <v>16.8</v>
      </c>
      <c r="D50" s="36">
        <v>16.8</v>
      </c>
      <c r="E50" s="36">
        <v>0.1</v>
      </c>
      <c r="F50" s="82"/>
      <c r="G50" s="82"/>
    </row>
    <row r="51" spans="1:7" ht="12.75">
      <c r="A51" s="10"/>
      <c r="B51" s="36"/>
      <c r="C51" s="36"/>
      <c r="D51" s="36"/>
      <c r="E51" s="36"/>
      <c r="F51" s="82"/>
      <c r="G51" s="82"/>
    </row>
    <row r="52" spans="1:7" ht="13.5">
      <c r="A52" s="24" t="s">
        <v>185</v>
      </c>
      <c r="B52" s="302">
        <v>239.5</v>
      </c>
      <c r="C52" s="269">
        <v>239.5</v>
      </c>
      <c r="D52" s="269">
        <v>152</v>
      </c>
      <c r="E52" s="269">
        <v>0.9</v>
      </c>
      <c r="F52" s="84"/>
      <c r="G52" s="84"/>
    </row>
    <row r="53" spans="1:30" s="51" customFormat="1" ht="13.5">
      <c r="A53" s="42"/>
      <c r="B53" s="83"/>
      <c r="C53" s="83"/>
      <c r="D53" s="83"/>
      <c r="E53" s="44"/>
      <c r="F53" s="47"/>
      <c r="G53" s="47"/>
      <c r="H53" s="47"/>
      <c r="I53" s="47"/>
      <c r="J53" s="47"/>
      <c r="K53" s="47"/>
      <c r="L53" s="47"/>
      <c r="M53" s="50"/>
      <c r="N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23" s="51" customFormat="1" ht="13.5">
      <c r="A54" s="42"/>
      <c r="B54" s="275"/>
      <c r="C54" s="275"/>
      <c r="D54" s="275" t="s">
        <v>201</v>
      </c>
      <c r="E54" s="275"/>
      <c r="F54" s="45"/>
      <c r="G54" s="45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s="51" customFormat="1" ht="13.5">
      <c r="A55" s="42"/>
      <c r="B55" s="275"/>
      <c r="C55" s="275"/>
      <c r="D55" s="275" t="s">
        <v>212</v>
      </c>
      <c r="E55" s="275"/>
      <c r="F55" s="45"/>
      <c r="G55" s="4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7" ht="13.5">
      <c r="A56" s="42"/>
      <c r="B56" s="275" t="s">
        <v>225</v>
      </c>
      <c r="C56" s="275" t="s">
        <v>204</v>
      </c>
      <c r="D56" s="275" t="s">
        <v>205</v>
      </c>
      <c r="E56" s="275" t="s">
        <v>206</v>
      </c>
      <c r="F56" s="10"/>
      <c r="G56" s="10"/>
    </row>
    <row r="57" spans="1:7" ht="12.75">
      <c r="A57" s="75" t="s">
        <v>180</v>
      </c>
      <c r="B57" s="275" t="s">
        <v>226</v>
      </c>
      <c r="C57" s="275" t="s">
        <v>208</v>
      </c>
      <c r="D57" s="275" t="s">
        <v>209</v>
      </c>
      <c r="E57" s="275" t="s">
        <v>210</v>
      </c>
      <c r="F57" s="10"/>
      <c r="G57" s="10"/>
    </row>
    <row r="58" spans="1:7" ht="12.75">
      <c r="A58" s="10"/>
      <c r="B58" s="10"/>
      <c r="C58" s="10"/>
      <c r="D58" s="10"/>
      <c r="E58" s="10"/>
      <c r="F58" s="10"/>
      <c r="G58" s="10"/>
    </row>
    <row r="59" spans="1:7" ht="13.5">
      <c r="A59" s="41" t="s">
        <v>227</v>
      </c>
      <c r="B59" s="10"/>
      <c r="C59" s="10"/>
      <c r="D59" s="10"/>
      <c r="E59" s="10"/>
      <c r="F59" s="10"/>
      <c r="G59" s="10"/>
    </row>
    <row r="60" spans="1:7" ht="12.75">
      <c r="A60" s="10" t="s">
        <v>155</v>
      </c>
      <c r="B60" s="36">
        <v>224.4</v>
      </c>
      <c r="C60" s="36">
        <v>224.4</v>
      </c>
      <c r="D60" s="36">
        <v>224.4</v>
      </c>
      <c r="E60" s="36">
        <v>234.9</v>
      </c>
      <c r="F60" s="10"/>
      <c r="G60" s="10"/>
    </row>
    <row r="61" spans="1:7" ht="12.75">
      <c r="A61" s="10" t="s">
        <v>108</v>
      </c>
      <c r="B61" s="36">
        <v>438.5</v>
      </c>
      <c r="C61" s="36">
        <v>438.5</v>
      </c>
      <c r="D61" s="36">
        <v>438.5</v>
      </c>
      <c r="E61" s="36">
        <v>20.9</v>
      </c>
      <c r="F61" s="10"/>
      <c r="G61" s="10"/>
    </row>
    <row r="62" spans="1:7" ht="12.75">
      <c r="A62" s="10"/>
      <c r="B62" s="78"/>
      <c r="C62" s="78"/>
      <c r="D62" s="78"/>
      <c r="E62" s="78"/>
      <c r="F62" s="10"/>
      <c r="G62" s="10"/>
    </row>
    <row r="63" spans="1:9" ht="13.5">
      <c r="A63" s="24" t="s">
        <v>192</v>
      </c>
      <c r="B63" s="269">
        <v>662.9</v>
      </c>
      <c r="C63" s="269">
        <v>662.9</v>
      </c>
      <c r="D63" s="269">
        <v>631</v>
      </c>
      <c r="E63" s="269">
        <v>255.8</v>
      </c>
      <c r="F63" s="10"/>
      <c r="G63" s="10"/>
      <c r="I63" s="286"/>
    </row>
    <row r="64" spans="1:13" ht="13.5">
      <c r="A64" s="41"/>
      <c r="B64" s="22"/>
      <c r="C64" s="22"/>
      <c r="D64" s="22"/>
      <c r="E64" s="22"/>
      <c r="F64" s="22"/>
      <c r="G64" s="22"/>
      <c r="H64" s="22"/>
      <c r="I64" s="36"/>
      <c r="J64" s="36"/>
      <c r="K64" s="36"/>
      <c r="L64" s="36"/>
      <c r="M64" s="10"/>
    </row>
    <row r="65" spans="1:13" ht="13.5">
      <c r="A65" s="41"/>
      <c r="B65" s="22"/>
      <c r="C65" s="22"/>
      <c r="D65" s="22"/>
      <c r="E65" s="22"/>
      <c r="F65" s="22"/>
      <c r="G65" s="22"/>
      <c r="H65" s="22"/>
      <c r="I65" s="36"/>
      <c r="J65" s="36"/>
      <c r="K65" s="36"/>
      <c r="L65" s="36"/>
      <c r="M65" s="10"/>
    </row>
    <row r="66" spans="1:13" s="51" customFormat="1" ht="12.75">
      <c r="A66" s="10"/>
      <c r="B66" s="22"/>
      <c r="C66" s="22"/>
      <c r="D66" s="22"/>
      <c r="E66" s="22"/>
      <c r="F66" s="22"/>
      <c r="G66" s="22"/>
      <c r="H66" s="22"/>
      <c r="I66" s="36"/>
      <c r="J66" s="36"/>
      <c r="K66" s="36"/>
      <c r="L66" s="36"/>
      <c r="M66" s="45"/>
    </row>
    <row r="67" spans="1:13" s="51" customFormat="1" ht="12.75">
      <c r="A67" s="45"/>
      <c r="B67" s="50"/>
      <c r="C67" s="50"/>
      <c r="D67" s="50"/>
      <c r="E67" s="50"/>
      <c r="F67" s="50"/>
      <c r="G67" s="50"/>
      <c r="H67" s="50"/>
      <c r="I67" s="47"/>
      <c r="J67" s="36"/>
      <c r="K67" s="36"/>
      <c r="L67" s="36"/>
      <c r="M67" s="45"/>
    </row>
    <row r="68" spans="1:18" s="51" customFormat="1" ht="12.75">
      <c r="A68" s="45"/>
      <c r="B68" s="50"/>
      <c r="C68" s="50"/>
      <c r="D68" s="50"/>
      <c r="E68" s="50"/>
      <c r="F68" s="50"/>
      <c r="G68" s="50"/>
      <c r="H68" s="50"/>
      <c r="I68" s="47"/>
      <c r="J68" s="36"/>
      <c r="K68" s="36"/>
      <c r="L68" s="36"/>
      <c r="M68" s="10"/>
      <c r="N68" s="10"/>
      <c r="O68" s="10"/>
      <c r="Q68" s="10"/>
      <c r="R68" s="45"/>
    </row>
    <row r="69" spans="1:13" s="51" customFormat="1" ht="13.5">
      <c r="A69" s="45"/>
      <c r="B69" s="43"/>
      <c r="C69" s="43"/>
      <c r="D69" s="43"/>
      <c r="E69" s="43"/>
      <c r="F69" s="43"/>
      <c r="G69" s="43"/>
      <c r="H69" s="50"/>
      <c r="I69" s="47"/>
      <c r="J69" s="36"/>
      <c r="K69" s="36"/>
      <c r="L69" s="36"/>
      <c r="M69" s="45"/>
    </row>
    <row r="70" spans="1:13" ht="12.75">
      <c r="A70" s="45"/>
      <c r="B70" s="47"/>
      <c r="C70" s="47"/>
      <c r="D70" s="47"/>
      <c r="E70" s="47"/>
      <c r="F70" s="47"/>
      <c r="G70" s="47"/>
      <c r="H70" s="47"/>
      <c r="I70" s="47"/>
      <c r="J70" s="36"/>
      <c r="K70" s="36"/>
      <c r="L70" s="36"/>
      <c r="M70" s="10"/>
    </row>
    <row r="71" spans="1:13" ht="12.75">
      <c r="A71" s="45"/>
      <c r="B71" s="45"/>
      <c r="C71" s="88"/>
      <c r="D71" s="45"/>
      <c r="E71" s="88"/>
      <c r="F71" s="45"/>
      <c r="G71" s="45"/>
      <c r="H71" s="45"/>
      <c r="I71" s="45"/>
      <c r="J71" s="10"/>
      <c r="K71" s="10"/>
      <c r="L71" s="10"/>
      <c r="M71" s="10"/>
    </row>
    <row r="72" spans="1:13" ht="12.75">
      <c r="A72" s="51"/>
      <c r="B72" s="51"/>
      <c r="C72" s="51"/>
      <c r="D72" s="51"/>
      <c r="E72" s="51"/>
      <c r="F72" s="51"/>
      <c r="G72" s="51"/>
      <c r="H72" s="51"/>
      <c r="I72" s="51"/>
      <c r="M72" s="10"/>
    </row>
    <row r="73" spans="1:13" ht="12.75">
      <c r="A73" s="51"/>
      <c r="B73" s="51"/>
      <c r="C73" s="51"/>
      <c r="D73" s="51"/>
      <c r="E73" s="51"/>
      <c r="F73" s="51"/>
      <c r="G73" s="51"/>
      <c r="H73" s="51"/>
      <c r="I73" s="51"/>
      <c r="M73" s="10"/>
    </row>
    <row r="74" ht="12.75">
      <c r="M74" s="10"/>
    </row>
    <row r="75" ht="12.75">
      <c r="M75" s="10"/>
    </row>
    <row r="76" spans="13:18" ht="12.75">
      <c r="M76" s="36"/>
      <c r="N76" s="36"/>
      <c r="O76" s="10"/>
      <c r="P76" s="10"/>
      <c r="Q76" s="10"/>
      <c r="R76" s="10"/>
    </row>
    <row r="77" spans="13:18" ht="12.75">
      <c r="M77" s="36"/>
      <c r="N77" s="36"/>
      <c r="O77" s="10"/>
      <c r="P77" s="10"/>
      <c r="Q77" s="10"/>
      <c r="R77" s="10"/>
    </row>
    <row r="78" spans="13:18" ht="12.75">
      <c r="M78" s="36"/>
      <c r="N78" s="36"/>
      <c r="O78" s="10"/>
      <c r="P78" s="10"/>
      <c r="Q78" s="10"/>
      <c r="R78" s="10"/>
    </row>
    <row r="79" spans="13:18" ht="12.75">
      <c r="M79" s="36"/>
      <c r="N79" s="36"/>
      <c r="O79" s="10"/>
      <c r="P79" s="10"/>
      <c r="Q79" s="10"/>
      <c r="R79" s="10"/>
    </row>
    <row r="80" spans="13:18" ht="12.75">
      <c r="M80" s="36"/>
      <c r="N80" s="36"/>
      <c r="O80" s="10"/>
      <c r="P80" s="10"/>
      <c r="Q80" s="10"/>
      <c r="R80" s="10"/>
    </row>
    <row r="81" spans="13:18" ht="12.75">
      <c r="M81" s="36"/>
      <c r="N81" s="36"/>
      <c r="O81" s="10"/>
      <c r="P81" s="10"/>
      <c r="Q81" s="10"/>
      <c r="R81" s="10"/>
    </row>
    <row r="82" spans="13:14" ht="12.75">
      <c r="M82" s="36"/>
      <c r="N82" s="36"/>
    </row>
    <row r="83" spans="13:14" ht="12.75">
      <c r="M83" s="10"/>
      <c r="N83" s="10"/>
    </row>
    <row r="84" ht="12.75">
      <c r="M84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5.421875" style="0" customWidth="1"/>
    <col min="2" max="2" width="14.00390625" style="0" customWidth="1"/>
    <col min="3" max="3" width="13.421875" style="0" customWidth="1"/>
    <col min="4" max="4" width="10.421875" style="0" customWidth="1"/>
    <col min="6" max="6" width="10.57421875" style="0" bestFit="1" customWidth="1"/>
    <col min="10" max="10" width="10.57421875" style="0" bestFit="1" customWidth="1"/>
  </cols>
  <sheetData>
    <row r="2" spans="1:5" ht="12.75">
      <c r="A2" s="9" t="s">
        <v>361</v>
      </c>
      <c r="B2" s="21"/>
      <c r="C2" s="21"/>
      <c r="D2" s="21"/>
      <c r="E2" s="10"/>
    </row>
    <row r="3" spans="1:5" ht="12.75">
      <c r="A3" s="21"/>
      <c r="B3" s="21"/>
      <c r="C3" s="21"/>
      <c r="D3" s="21"/>
      <c r="E3" s="10"/>
    </row>
    <row r="4" spans="1:5" ht="51">
      <c r="A4" s="9" t="s">
        <v>169</v>
      </c>
      <c r="B4" s="13" t="s">
        <v>170</v>
      </c>
      <c r="C4" s="12" t="s">
        <v>171</v>
      </c>
      <c r="D4" s="13" t="s">
        <v>172</v>
      </c>
      <c r="E4" s="10"/>
    </row>
    <row r="5" spans="1:5" ht="12.75">
      <c r="A5" s="39" t="s">
        <v>178</v>
      </c>
      <c r="B5" s="262">
        <v>296</v>
      </c>
      <c r="C5" s="57">
        <v>3319.8585304000003</v>
      </c>
      <c r="D5" s="37">
        <v>19.565992954522358</v>
      </c>
      <c r="E5" s="10"/>
    </row>
    <row r="6" spans="1:5" ht="12.75">
      <c r="A6" s="39" t="s">
        <v>129</v>
      </c>
      <c r="B6" s="262">
        <v>13</v>
      </c>
      <c r="C6" s="57">
        <v>67.20433999999999</v>
      </c>
      <c r="D6" s="37">
        <v>11.37016610698842</v>
      </c>
      <c r="E6" s="10"/>
    </row>
    <row r="7" spans="1:5" ht="12.75">
      <c r="A7" s="39" t="s">
        <v>130</v>
      </c>
      <c r="B7" s="262">
        <v>153</v>
      </c>
      <c r="C7" s="57">
        <v>2123.2668151999997</v>
      </c>
      <c r="D7" s="37">
        <v>31.376241114912883</v>
      </c>
      <c r="E7" s="10"/>
    </row>
    <row r="8" spans="1:5" ht="12.75">
      <c r="A8" s="39" t="s">
        <v>131</v>
      </c>
      <c r="B8" s="262">
        <v>35</v>
      </c>
      <c r="C8" s="57">
        <v>487.39374399999997</v>
      </c>
      <c r="D8" s="37">
        <v>28.91503417526439</v>
      </c>
      <c r="E8" s="10"/>
    </row>
    <row r="9" spans="1:5" ht="12.75">
      <c r="A9" s="39" t="s">
        <v>132</v>
      </c>
      <c r="B9" s="262">
        <v>196</v>
      </c>
      <c r="C9" s="57">
        <v>2828.058826</v>
      </c>
      <c r="D9" s="37">
        <v>30.90545225088947</v>
      </c>
      <c r="E9" s="10"/>
    </row>
    <row r="10" spans="1:5" ht="12.75">
      <c r="A10" s="39" t="s">
        <v>241</v>
      </c>
      <c r="B10" s="262">
        <v>3</v>
      </c>
      <c r="C10" s="57">
        <v>31.33104</v>
      </c>
      <c r="D10" s="37">
        <v>53.56903609020145</v>
      </c>
      <c r="E10" s="10"/>
    </row>
    <row r="11" spans="1:5" ht="12.75">
      <c r="A11" s="39" t="s">
        <v>133</v>
      </c>
      <c r="B11" s="262">
        <v>20</v>
      </c>
      <c r="C11" s="57">
        <v>196.47213999999994</v>
      </c>
      <c r="D11" s="37">
        <v>13.630653132862466</v>
      </c>
      <c r="E11" s="10"/>
    </row>
    <row r="12" spans="1:5" ht="12.75">
      <c r="A12" s="39" t="s">
        <v>242</v>
      </c>
      <c r="B12" s="262">
        <v>2</v>
      </c>
      <c r="C12" s="57">
        <v>5.8416999999999994</v>
      </c>
      <c r="D12" s="37">
        <v>11.97541825703178</v>
      </c>
      <c r="E12" s="10"/>
    </row>
    <row r="13" spans="1:5" ht="12.75">
      <c r="A13" s="39" t="s">
        <v>134</v>
      </c>
      <c r="B13" s="262">
        <v>28</v>
      </c>
      <c r="C13" s="57">
        <v>228.90499319999995</v>
      </c>
      <c r="D13" s="37">
        <v>27.227544278058236</v>
      </c>
      <c r="E13" s="10"/>
    </row>
    <row r="14" spans="1:5" ht="12.75">
      <c r="A14" s="39" t="s">
        <v>135</v>
      </c>
      <c r="B14" s="262">
        <v>12</v>
      </c>
      <c r="C14" s="57">
        <v>151.15616000000003</v>
      </c>
      <c r="D14" s="37">
        <v>33.893826184435646</v>
      </c>
      <c r="E14" s="10"/>
    </row>
    <row r="15" spans="1:5" ht="12.75">
      <c r="A15" s="39" t="s">
        <v>136</v>
      </c>
      <c r="B15" s="262">
        <v>4</v>
      </c>
      <c r="C15" s="57">
        <v>22.846799999999998</v>
      </c>
      <c r="D15" s="37">
        <v>26.850238595139786</v>
      </c>
      <c r="E15" s="10"/>
    </row>
    <row r="16" spans="1:5" ht="12.75">
      <c r="A16" s="39" t="s">
        <v>137</v>
      </c>
      <c r="B16" s="262">
        <v>1</v>
      </c>
      <c r="C16" s="57">
        <v>2.2</v>
      </c>
      <c r="D16" s="37">
        <v>45.833333333333336</v>
      </c>
      <c r="E16" s="10"/>
    </row>
    <row r="17" spans="1:5" ht="12.75">
      <c r="A17" s="39" t="s">
        <v>138</v>
      </c>
      <c r="B17" s="262">
        <v>27</v>
      </c>
      <c r="C17" s="57">
        <v>166.29570040000004</v>
      </c>
      <c r="D17" s="37">
        <v>23.50510985059515</v>
      </c>
      <c r="E17" s="10"/>
    </row>
    <row r="18" spans="1:5" ht="12.75">
      <c r="A18" s="39" t="s">
        <v>251</v>
      </c>
      <c r="B18" s="262">
        <v>33</v>
      </c>
      <c r="C18" s="57">
        <v>78.39092</v>
      </c>
      <c r="D18" s="37">
        <v>40.964619626764716</v>
      </c>
      <c r="E18" s="10"/>
    </row>
    <row r="19" spans="1:5" ht="12.75" customHeight="1">
      <c r="A19" s="39" t="s">
        <v>173</v>
      </c>
      <c r="B19" s="262">
        <v>154</v>
      </c>
      <c r="C19" s="57">
        <v>1095.3787075999996</v>
      </c>
      <c r="D19" s="37">
        <v>27.105720379489355</v>
      </c>
      <c r="E19" s="10"/>
    </row>
    <row r="20" spans="1:5" ht="12.75">
      <c r="A20" s="10"/>
      <c r="B20" s="262"/>
      <c r="C20" s="22"/>
      <c r="D20" s="10"/>
      <c r="E20" s="10"/>
    </row>
    <row r="21" spans="1:5" ht="13.5">
      <c r="A21" s="24" t="s">
        <v>351</v>
      </c>
      <c r="B21" s="61">
        <f>SUM(B5:B19)</f>
        <v>977</v>
      </c>
      <c r="C21" s="61">
        <f>SUM(C5:C19)</f>
        <v>10804.600416799998</v>
      </c>
      <c r="D21" s="33" t="s">
        <v>367</v>
      </c>
      <c r="E21" s="10"/>
    </row>
    <row r="22" spans="1:5" ht="12.75">
      <c r="A22" s="10"/>
      <c r="B22" s="10"/>
      <c r="C22" s="10"/>
      <c r="D22" s="10"/>
      <c r="E22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46"/>
  <sheetViews>
    <sheetView zoomScale="90" zoomScaleNormal="90" zoomScalePageLayoutView="0" workbookViewId="0" topLeftCell="A1">
      <selection activeCell="H47" sqref="H47"/>
    </sheetView>
  </sheetViews>
  <sheetFormatPr defaultColWidth="9.140625" defaultRowHeight="12.75"/>
  <cols>
    <col min="1" max="1" width="33.7109375" style="0" customWidth="1"/>
    <col min="3" max="3" width="10.28125" style="0" customWidth="1"/>
    <col min="4" max="4" width="10.421875" style="0" customWidth="1"/>
    <col min="5" max="5" width="10.7109375" style="0" customWidth="1"/>
    <col min="6" max="6" width="10.140625" style="0" customWidth="1"/>
    <col min="8" max="8" width="10.28125" style="0" customWidth="1"/>
    <col min="16" max="16" width="36.421875" style="0" customWidth="1"/>
  </cols>
  <sheetData>
    <row r="1" spans="1:8" ht="12.75">
      <c r="A1" s="9" t="s">
        <v>470</v>
      </c>
      <c r="B1" s="10"/>
      <c r="C1" s="10"/>
      <c r="D1" s="10"/>
      <c r="E1" s="10"/>
      <c r="F1" s="10"/>
      <c r="G1" s="10"/>
      <c r="H1" s="10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12.75">
      <c r="A3" s="9"/>
      <c r="B3" s="275"/>
      <c r="C3" s="275"/>
      <c r="D3" s="275" t="s">
        <v>201</v>
      </c>
      <c r="E3" s="275"/>
      <c r="F3" s="10"/>
      <c r="G3" s="10"/>
      <c r="H3" s="10"/>
    </row>
    <row r="4" spans="1:7" ht="12.75">
      <c r="A4" s="9"/>
      <c r="B4" s="275"/>
      <c r="C4" s="275"/>
      <c r="D4" s="275" t="s">
        <v>212</v>
      </c>
      <c r="E4" s="275"/>
      <c r="F4" s="10"/>
      <c r="G4" s="10"/>
    </row>
    <row r="5" spans="1:7" ht="12.75">
      <c r="A5" s="10"/>
      <c r="B5" s="275"/>
      <c r="C5" s="275" t="s">
        <v>204</v>
      </c>
      <c r="D5" s="275" t="s">
        <v>205</v>
      </c>
      <c r="E5" s="275" t="s">
        <v>206</v>
      </c>
      <c r="F5" s="10"/>
      <c r="G5" s="10"/>
    </row>
    <row r="6" spans="1:7" ht="12.75">
      <c r="A6" s="75" t="s">
        <v>180</v>
      </c>
      <c r="B6" s="275" t="s">
        <v>233</v>
      </c>
      <c r="C6" s="275" t="s">
        <v>208</v>
      </c>
      <c r="D6" s="275" t="s">
        <v>209</v>
      </c>
      <c r="E6" s="275" t="s">
        <v>210</v>
      </c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7" ht="13.5">
      <c r="A8" s="41" t="s">
        <v>123</v>
      </c>
      <c r="B8" s="20"/>
      <c r="C8" s="10"/>
      <c r="D8" s="10"/>
      <c r="E8" s="10"/>
      <c r="F8" s="10"/>
      <c r="G8" s="10"/>
    </row>
    <row r="9" spans="1:7" ht="12.75">
      <c r="A9" s="10" t="s">
        <v>371</v>
      </c>
      <c r="B9" s="36">
        <v>8.8</v>
      </c>
      <c r="C9" s="36">
        <v>8.8</v>
      </c>
      <c r="D9" s="36">
        <v>8.8</v>
      </c>
      <c r="E9" s="36">
        <v>10.1</v>
      </c>
      <c r="F9" s="10"/>
      <c r="G9" s="10"/>
    </row>
    <row r="10" spans="1:7" ht="12.75">
      <c r="A10" s="10" t="s">
        <v>234</v>
      </c>
      <c r="B10" s="36">
        <v>450</v>
      </c>
      <c r="C10" s="36">
        <v>450</v>
      </c>
      <c r="D10" s="36">
        <v>167.1</v>
      </c>
      <c r="E10" s="36">
        <v>703.9</v>
      </c>
      <c r="F10" s="10"/>
      <c r="G10" s="10"/>
    </row>
    <row r="11" spans="1:7" ht="12.75">
      <c r="A11" s="10" t="s">
        <v>25</v>
      </c>
      <c r="B11" s="36">
        <v>249</v>
      </c>
      <c r="C11" s="36">
        <v>249</v>
      </c>
      <c r="D11" s="36">
        <v>68.8</v>
      </c>
      <c r="E11" s="36">
        <v>19.9</v>
      </c>
      <c r="F11" s="10"/>
      <c r="G11" s="10"/>
    </row>
    <row r="12" spans="1:7" ht="12.75">
      <c r="A12" s="10" t="s">
        <v>26</v>
      </c>
      <c r="B12" s="36">
        <v>26.4</v>
      </c>
      <c r="C12" s="36">
        <v>26.4</v>
      </c>
      <c r="D12" s="36">
        <v>8.8</v>
      </c>
      <c r="E12" s="36">
        <v>2</v>
      </c>
      <c r="F12" s="10"/>
      <c r="G12" s="10"/>
    </row>
    <row r="13" spans="1:7" ht="12.75">
      <c r="A13" s="10" t="s">
        <v>27</v>
      </c>
      <c r="B13" s="36">
        <v>854.5</v>
      </c>
      <c r="C13" s="36">
        <v>854.5</v>
      </c>
      <c r="D13" s="36">
        <v>400.9</v>
      </c>
      <c r="E13" s="36">
        <v>1220.4</v>
      </c>
      <c r="F13" s="10"/>
      <c r="G13" s="10"/>
    </row>
    <row r="14" spans="1:7" ht="12.75">
      <c r="A14" s="10" t="s">
        <v>28</v>
      </c>
      <c r="B14" s="36">
        <v>213.7</v>
      </c>
      <c r="C14" s="36">
        <v>213.7</v>
      </c>
      <c r="D14" s="36">
        <v>136.9</v>
      </c>
      <c r="E14" s="36">
        <v>192.3</v>
      </c>
      <c r="F14" s="10"/>
      <c r="G14" s="10"/>
    </row>
    <row r="15" spans="1:7" ht="12.75">
      <c r="A15" s="10" t="s">
        <v>373</v>
      </c>
      <c r="B15" s="36">
        <v>1265.4</v>
      </c>
      <c r="C15" s="36">
        <v>1265.4</v>
      </c>
      <c r="D15" s="36">
        <v>447.5</v>
      </c>
      <c r="E15" s="36">
        <v>1787.2</v>
      </c>
      <c r="F15" s="10"/>
      <c r="G15" s="10"/>
    </row>
    <row r="16" spans="1:7" ht="12.75">
      <c r="A16" s="10" t="s">
        <v>235</v>
      </c>
      <c r="B16" s="36">
        <v>333.8</v>
      </c>
      <c r="C16" s="36">
        <v>333.8</v>
      </c>
      <c r="D16" s="36">
        <v>171.3</v>
      </c>
      <c r="E16" s="36">
        <v>363.9</v>
      </c>
      <c r="F16" s="10"/>
      <c r="G16" s="10"/>
    </row>
    <row r="17" spans="1:7" ht="12.75">
      <c r="A17" s="10" t="s">
        <v>39</v>
      </c>
      <c r="B17" s="36">
        <v>1637.8</v>
      </c>
      <c r="C17" s="36">
        <v>1637.8</v>
      </c>
      <c r="D17" s="36">
        <v>460.6</v>
      </c>
      <c r="E17" s="36">
        <v>244.6</v>
      </c>
      <c r="F17" s="10"/>
      <c r="G17" s="10"/>
    </row>
    <row r="18" spans="1:7" ht="12.75">
      <c r="A18" s="10" t="s">
        <v>236</v>
      </c>
      <c r="B18" s="36">
        <v>1335.3</v>
      </c>
      <c r="C18" s="36">
        <v>1335.3</v>
      </c>
      <c r="D18" s="36">
        <v>410.5</v>
      </c>
      <c r="E18" s="36">
        <v>1403.8</v>
      </c>
      <c r="F18" s="10"/>
      <c r="G18" s="10"/>
    </row>
    <row r="19" spans="1:7" ht="12.75">
      <c r="A19" s="10" t="s">
        <v>45</v>
      </c>
      <c r="B19" s="36">
        <v>286.8</v>
      </c>
      <c r="C19" s="36">
        <v>286.8</v>
      </c>
      <c r="D19" s="36">
        <v>218</v>
      </c>
      <c r="E19" s="36">
        <v>40</v>
      </c>
      <c r="F19" s="10"/>
      <c r="G19" s="10"/>
    </row>
    <row r="20" spans="1:7" ht="12.75">
      <c r="A20" s="10"/>
      <c r="B20" s="20"/>
      <c r="C20" s="10"/>
      <c r="D20" s="10"/>
      <c r="E20" s="10"/>
      <c r="F20" s="10"/>
      <c r="G20" s="10"/>
    </row>
    <row r="21" spans="1:7" ht="13.5">
      <c r="A21" s="24" t="s">
        <v>182</v>
      </c>
      <c r="B21" s="301">
        <v>6661.7</v>
      </c>
      <c r="C21" s="269">
        <v>6661.7</v>
      </c>
      <c r="D21" s="269">
        <v>707</v>
      </c>
      <c r="E21" s="269">
        <v>5988.2</v>
      </c>
      <c r="F21" s="10"/>
      <c r="G21" s="10"/>
    </row>
    <row r="22" spans="1:7" ht="12.75">
      <c r="A22" s="10"/>
      <c r="B22" s="275"/>
      <c r="C22" s="275"/>
      <c r="D22" s="275"/>
      <c r="E22" s="275"/>
      <c r="F22" s="275" t="s">
        <v>201</v>
      </c>
      <c r="G22" s="275"/>
    </row>
    <row r="23" spans="1:24" s="51" customFormat="1" ht="13.5">
      <c r="A23" s="42"/>
      <c r="B23" s="275" t="s">
        <v>202</v>
      </c>
      <c r="C23" s="275"/>
      <c r="D23" s="275"/>
      <c r="E23" s="275"/>
      <c r="F23" s="275" t="s">
        <v>212</v>
      </c>
      <c r="G23" s="275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51" customFormat="1" ht="13.5">
      <c r="A24" s="42"/>
      <c r="B24" s="275" t="s">
        <v>213</v>
      </c>
      <c r="C24" s="275"/>
      <c r="D24" s="275" t="s">
        <v>214</v>
      </c>
      <c r="E24" s="275" t="s">
        <v>204</v>
      </c>
      <c r="F24" s="275" t="s">
        <v>205</v>
      </c>
      <c r="G24" s="275" t="s">
        <v>206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51" customFormat="1" ht="12.75">
      <c r="A25" s="75" t="s">
        <v>180</v>
      </c>
      <c r="B25" s="275" t="s">
        <v>207</v>
      </c>
      <c r="C25" s="275" t="s">
        <v>446</v>
      </c>
      <c r="D25" s="275" t="s">
        <v>217</v>
      </c>
      <c r="E25" s="275" t="s">
        <v>208</v>
      </c>
      <c r="F25" s="275" t="s">
        <v>209</v>
      </c>
      <c r="G25" s="275" t="s">
        <v>210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3.5">
      <c r="A27" s="41" t="s">
        <v>176</v>
      </c>
      <c r="B27" s="22"/>
      <c r="C27" s="52"/>
      <c r="D27" s="45"/>
      <c r="E27" s="45"/>
      <c r="F27" s="45"/>
      <c r="G27" s="45"/>
    </row>
    <row r="28" spans="1:7" ht="12.75">
      <c r="A28" s="10" t="s">
        <v>61</v>
      </c>
      <c r="B28" s="22">
        <v>120</v>
      </c>
      <c r="C28" s="22">
        <v>26.2</v>
      </c>
      <c r="D28" s="47" t="s">
        <v>16</v>
      </c>
      <c r="E28" s="47">
        <v>146.2</v>
      </c>
      <c r="F28" s="47">
        <v>146.2</v>
      </c>
      <c r="G28" s="47">
        <v>3.4</v>
      </c>
    </row>
    <row r="29" spans="1:7" ht="12.75">
      <c r="A29" s="10" t="s">
        <v>73</v>
      </c>
      <c r="B29" s="22">
        <v>158</v>
      </c>
      <c r="C29" s="22">
        <v>941.9</v>
      </c>
      <c r="D29" s="47" t="s">
        <v>16</v>
      </c>
      <c r="E29" s="47">
        <v>1099.8</v>
      </c>
      <c r="F29" s="47">
        <v>669.1</v>
      </c>
      <c r="G29" s="47">
        <v>381.7</v>
      </c>
    </row>
    <row r="30" spans="1:7" ht="12.75">
      <c r="A30" s="10" t="s">
        <v>78</v>
      </c>
      <c r="B30" s="22">
        <v>84.2</v>
      </c>
      <c r="C30" s="22" t="s">
        <v>16</v>
      </c>
      <c r="D30" s="36">
        <v>287.6</v>
      </c>
      <c r="E30" s="36">
        <v>371.8</v>
      </c>
      <c r="F30" s="36">
        <v>371.8</v>
      </c>
      <c r="G30" s="36">
        <v>290.5</v>
      </c>
    </row>
    <row r="31" spans="1:7" ht="12.75">
      <c r="A31" s="10" t="s">
        <v>82</v>
      </c>
      <c r="B31" s="22">
        <v>8.8</v>
      </c>
      <c r="C31" s="22" t="s">
        <v>16</v>
      </c>
      <c r="D31" s="36" t="s">
        <v>16</v>
      </c>
      <c r="E31" s="36">
        <v>8.8</v>
      </c>
      <c r="F31" s="36">
        <v>8.8</v>
      </c>
      <c r="G31" s="36">
        <v>5.3</v>
      </c>
    </row>
    <row r="32" spans="1:7" ht="12.75">
      <c r="A32" s="10" t="s">
        <v>85</v>
      </c>
      <c r="B32" s="22">
        <v>396.3</v>
      </c>
      <c r="C32" s="22" t="s">
        <v>16</v>
      </c>
      <c r="D32" s="36" t="s">
        <v>16</v>
      </c>
      <c r="E32" s="36">
        <v>396.3</v>
      </c>
      <c r="F32" s="36">
        <v>396.3</v>
      </c>
      <c r="G32" s="36">
        <v>256.3</v>
      </c>
    </row>
    <row r="33" spans="1:7" ht="12.75">
      <c r="A33" s="10" t="s">
        <v>92</v>
      </c>
      <c r="B33" s="22">
        <v>170.8</v>
      </c>
      <c r="C33" s="22" t="s">
        <v>16</v>
      </c>
      <c r="D33" s="36" t="s">
        <v>16</v>
      </c>
      <c r="E33" s="36">
        <v>170.8</v>
      </c>
      <c r="F33" s="36">
        <v>170.8</v>
      </c>
      <c r="G33" s="36">
        <v>470.5</v>
      </c>
    </row>
    <row r="34" spans="1:7" ht="12.75">
      <c r="A34" s="10" t="s">
        <v>93</v>
      </c>
      <c r="B34" s="22">
        <v>46.6</v>
      </c>
      <c r="C34" s="22" t="s">
        <v>16</v>
      </c>
      <c r="D34" s="36" t="s">
        <v>16</v>
      </c>
      <c r="E34" s="36">
        <v>46.6</v>
      </c>
      <c r="F34" s="36">
        <v>46.6</v>
      </c>
      <c r="G34" s="36">
        <v>0.5</v>
      </c>
    </row>
    <row r="35" spans="1:7" ht="12.75">
      <c r="A35" s="10"/>
      <c r="B35" s="20"/>
      <c r="C35" s="20"/>
      <c r="D35" s="10"/>
      <c r="E35" s="10"/>
      <c r="F35" s="10"/>
      <c r="G35" s="10"/>
    </row>
    <row r="36" spans="1:7" ht="13.5">
      <c r="A36" s="24" t="s">
        <v>183</v>
      </c>
      <c r="B36" s="301">
        <v>984.6</v>
      </c>
      <c r="C36" s="301">
        <v>968</v>
      </c>
      <c r="D36" s="269">
        <v>287.6</v>
      </c>
      <c r="E36" s="269">
        <v>2240.3</v>
      </c>
      <c r="F36" s="269">
        <v>707</v>
      </c>
      <c r="G36" s="269">
        <v>1408.3</v>
      </c>
    </row>
    <row r="37" spans="1:7" ht="12.75">
      <c r="A37" s="10"/>
      <c r="B37" s="22"/>
      <c r="C37" s="22"/>
      <c r="D37" s="22"/>
      <c r="E37" s="22"/>
      <c r="F37" s="52"/>
      <c r="G37" s="10"/>
    </row>
    <row r="38" spans="1:8" ht="13.5">
      <c r="A38" s="42"/>
      <c r="B38" s="275"/>
      <c r="C38" s="275"/>
      <c r="D38" s="275" t="s">
        <v>201</v>
      </c>
      <c r="E38" s="275"/>
      <c r="F38" s="45"/>
      <c r="G38" s="45"/>
      <c r="H38" s="51"/>
    </row>
    <row r="39" spans="1:8" ht="13.5">
      <c r="A39" s="42"/>
      <c r="B39" s="275"/>
      <c r="C39" s="275"/>
      <c r="D39" s="275" t="s">
        <v>212</v>
      </c>
      <c r="E39" s="275"/>
      <c r="F39" s="45"/>
      <c r="G39" s="45"/>
      <c r="H39" s="51"/>
    </row>
    <row r="40" spans="1:8" ht="12.75">
      <c r="A40" s="45"/>
      <c r="B40" s="275"/>
      <c r="C40" s="275" t="s">
        <v>204</v>
      </c>
      <c r="D40" s="275" t="s">
        <v>205</v>
      </c>
      <c r="E40" s="275" t="s">
        <v>206</v>
      </c>
      <c r="F40" s="45"/>
      <c r="G40" s="45"/>
      <c r="H40" s="51"/>
    </row>
    <row r="41" spans="1:7" ht="12.75">
      <c r="A41" s="75" t="s">
        <v>180</v>
      </c>
      <c r="B41" s="275" t="s">
        <v>222</v>
      </c>
      <c r="C41" s="275" t="s">
        <v>208</v>
      </c>
      <c r="D41" s="275" t="s">
        <v>209</v>
      </c>
      <c r="E41" s="275" t="s">
        <v>210</v>
      </c>
      <c r="F41" s="10"/>
      <c r="G41" s="10"/>
    </row>
    <row r="42" spans="1:7" ht="12.75">
      <c r="A42" s="10"/>
      <c r="B42" s="10"/>
      <c r="C42" s="10"/>
      <c r="D42" s="10"/>
      <c r="E42" s="10"/>
      <c r="F42" s="10"/>
      <c r="G42" s="10"/>
    </row>
    <row r="43" spans="1:7" ht="13.5">
      <c r="A43" s="41" t="s">
        <v>125</v>
      </c>
      <c r="B43" s="10"/>
      <c r="C43" s="10"/>
      <c r="D43" s="10"/>
      <c r="E43" s="10"/>
      <c r="F43" s="10"/>
      <c r="G43" s="10"/>
    </row>
    <row r="44" spans="1:21" s="51" customFormat="1" ht="12.75">
      <c r="A44" s="10" t="s">
        <v>389</v>
      </c>
      <c r="B44" s="36">
        <v>120</v>
      </c>
      <c r="C44" s="36">
        <v>120</v>
      </c>
      <c r="D44" s="36">
        <v>120</v>
      </c>
      <c r="E44" s="36">
        <v>13.2</v>
      </c>
      <c r="F44" s="10"/>
      <c r="G44" s="10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51" customFormat="1" ht="12.75">
      <c r="A45" s="10" t="s">
        <v>100</v>
      </c>
      <c r="B45" s="36">
        <v>76.8</v>
      </c>
      <c r="C45" s="36">
        <v>76.8</v>
      </c>
      <c r="D45" s="36">
        <v>76.8</v>
      </c>
      <c r="E45" s="36">
        <v>6.1</v>
      </c>
      <c r="F45" s="10"/>
      <c r="G45" s="10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51" customFormat="1" ht="12.75">
      <c r="A46" s="10" t="s">
        <v>101</v>
      </c>
      <c r="B46" s="36">
        <v>84.2</v>
      </c>
      <c r="C46" s="36">
        <v>84.2</v>
      </c>
      <c r="D46" s="36">
        <v>84.2</v>
      </c>
      <c r="E46" s="36">
        <v>0.8</v>
      </c>
      <c r="F46" s="10"/>
      <c r="G46" s="10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9" s="51" customFormat="1" ht="12.75">
      <c r="A47" s="10"/>
      <c r="B47" s="78"/>
      <c r="C47" s="10"/>
      <c r="D47" s="10"/>
      <c r="E47" s="10"/>
      <c r="F47" s="10"/>
      <c r="G47" s="10"/>
      <c r="H47"/>
      <c r="I47"/>
    </row>
    <row r="48" spans="1:9" s="51" customFormat="1" ht="13.5">
      <c r="A48" s="24" t="s">
        <v>185</v>
      </c>
      <c r="B48" s="301">
        <v>281</v>
      </c>
      <c r="C48" s="269">
        <v>281</v>
      </c>
      <c r="D48" s="269">
        <v>281</v>
      </c>
      <c r="E48" s="269">
        <v>20.2</v>
      </c>
      <c r="F48" s="10"/>
      <c r="G48" s="10"/>
      <c r="H48"/>
      <c r="I48"/>
    </row>
    <row r="49" spans="1:7" ht="13.5">
      <c r="A49" s="42"/>
      <c r="B49" s="275"/>
      <c r="C49" s="275"/>
      <c r="D49" s="275" t="s">
        <v>201</v>
      </c>
      <c r="E49" s="275"/>
      <c r="F49" s="10"/>
      <c r="G49" s="10"/>
    </row>
    <row r="50" spans="1:9" ht="13.5">
      <c r="A50" s="42"/>
      <c r="B50" s="275"/>
      <c r="C50" s="275"/>
      <c r="D50" s="275" t="s">
        <v>212</v>
      </c>
      <c r="E50" s="275"/>
      <c r="F50" s="10"/>
      <c r="G50" s="10"/>
      <c r="H50" s="10"/>
      <c r="I50" s="10"/>
    </row>
    <row r="51" spans="1:9" ht="13.5">
      <c r="A51" s="42"/>
      <c r="B51" s="275"/>
      <c r="C51" s="275" t="s">
        <v>204</v>
      </c>
      <c r="D51" s="275" t="s">
        <v>205</v>
      </c>
      <c r="E51" s="275" t="s">
        <v>206</v>
      </c>
      <c r="F51" s="10"/>
      <c r="G51" s="10"/>
      <c r="H51" s="10"/>
      <c r="I51" s="10"/>
    </row>
    <row r="52" spans="1:9" ht="12.75">
      <c r="A52" s="10"/>
      <c r="B52" s="275" t="s">
        <v>224</v>
      </c>
      <c r="C52" s="275" t="s">
        <v>208</v>
      </c>
      <c r="D52" s="275" t="s">
        <v>209</v>
      </c>
      <c r="E52" s="275" t="s">
        <v>210</v>
      </c>
      <c r="F52" s="45"/>
      <c r="G52" s="45"/>
      <c r="H52" s="45"/>
      <c r="I52" s="45"/>
    </row>
    <row r="53" spans="1:9" ht="13.5">
      <c r="A53" s="41" t="s">
        <v>126</v>
      </c>
      <c r="B53" s="10"/>
      <c r="C53" s="10"/>
      <c r="D53" s="10"/>
      <c r="E53" s="10"/>
      <c r="F53" s="10"/>
      <c r="G53" s="10"/>
      <c r="H53" s="10"/>
      <c r="I53" s="51"/>
    </row>
    <row r="54" spans="1:9" ht="12.75">
      <c r="A54" s="10" t="s">
        <v>104</v>
      </c>
      <c r="B54" s="36">
        <v>86.2</v>
      </c>
      <c r="C54" s="36">
        <v>86.2</v>
      </c>
      <c r="D54" s="36">
        <v>86.2</v>
      </c>
      <c r="E54" s="36">
        <v>7</v>
      </c>
      <c r="F54" s="45"/>
      <c r="G54" s="45"/>
      <c r="H54" s="51"/>
      <c r="I54" s="51"/>
    </row>
    <row r="55" spans="1:9" ht="12.75">
      <c r="A55" s="10"/>
      <c r="B55" s="10"/>
      <c r="C55" s="10"/>
      <c r="D55" s="10"/>
      <c r="E55" s="10"/>
      <c r="F55" s="45"/>
      <c r="G55" s="45"/>
      <c r="H55" s="51"/>
      <c r="I55" s="51"/>
    </row>
    <row r="56" spans="1:7" ht="13.5">
      <c r="A56" s="24" t="s">
        <v>187</v>
      </c>
      <c r="B56" s="269">
        <v>86.2</v>
      </c>
      <c r="C56" s="269">
        <v>86.2</v>
      </c>
      <c r="D56" s="269">
        <v>86.2</v>
      </c>
      <c r="E56" s="269">
        <v>7</v>
      </c>
      <c r="F56" s="10"/>
      <c r="G56" s="10"/>
    </row>
    <row r="57" spans="1:11" ht="12.75">
      <c r="A57" s="45"/>
      <c r="B57" s="50"/>
      <c r="C57" s="50"/>
      <c r="D57" s="50"/>
      <c r="E57" s="50"/>
      <c r="F57" s="10"/>
      <c r="G57" s="10"/>
      <c r="H57" s="10"/>
      <c r="I57" s="10"/>
      <c r="J57" s="10"/>
      <c r="K57" s="10"/>
    </row>
    <row r="58" spans="1:18" ht="13.5">
      <c r="A58" s="51"/>
      <c r="B58" s="43"/>
      <c r="C58" s="43"/>
      <c r="D58" s="43"/>
      <c r="E58" s="43"/>
      <c r="F58" s="10"/>
      <c r="G58" s="10"/>
      <c r="H58" s="10"/>
      <c r="I58" s="10"/>
      <c r="J58" s="10"/>
      <c r="K58" s="10"/>
      <c r="P58" s="10"/>
      <c r="Q58" s="10"/>
      <c r="R58" s="10"/>
    </row>
    <row r="59" spans="1:18" ht="12.75">
      <c r="A59" s="45"/>
      <c r="B59" s="45"/>
      <c r="C59" s="45"/>
      <c r="D59" s="45"/>
      <c r="E59" s="45"/>
      <c r="F59" s="10"/>
      <c r="G59" s="10"/>
      <c r="H59" s="10"/>
      <c r="I59" s="10"/>
      <c r="J59" s="10"/>
      <c r="K59" s="10"/>
      <c r="P59" s="10"/>
      <c r="Q59" s="10"/>
      <c r="R59" s="10"/>
    </row>
    <row r="60" spans="1:18" s="51" customFormat="1" ht="12.75">
      <c r="A60" s="45"/>
      <c r="B60" s="45"/>
      <c r="C60" s="88"/>
      <c r="D60" s="45"/>
      <c r="E60" s="88"/>
      <c r="F60" s="10"/>
      <c r="G60" s="10"/>
      <c r="H60" s="10"/>
      <c r="I60" s="10"/>
      <c r="J60" s="10"/>
      <c r="K60" s="10"/>
      <c r="L60"/>
      <c r="M60"/>
      <c r="N60"/>
      <c r="O60"/>
      <c r="P60" s="45"/>
      <c r="Q60" s="45"/>
      <c r="R60" s="45"/>
    </row>
    <row r="61" spans="1:18" s="51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45"/>
      <c r="R61" s="45"/>
    </row>
    <row r="62" spans="1:15" s="51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51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79"/>
      <c r="O64" s="79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8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79"/>
      <c r="O109" s="10"/>
      <c r="P109" s="10"/>
      <c r="Q109" s="10"/>
      <c r="R109" s="10"/>
    </row>
    <row r="110" spans="1:18" ht="12.75">
      <c r="A110" s="10"/>
      <c r="B110" s="10"/>
      <c r="C110" s="10"/>
      <c r="D110" s="10"/>
      <c r="E110" s="10"/>
      <c r="F110" s="10"/>
      <c r="G110" s="10"/>
      <c r="L110" s="10"/>
      <c r="M110" s="10"/>
      <c r="N110" s="10"/>
      <c r="O110" s="10"/>
      <c r="P110" s="10"/>
      <c r="Q110" s="10"/>
      <c r="R110" s="10"/>
    </row>
    <row r="111" spans="1:18" ht="12.75">
      <c r="A111" s="10"/>
      <c r="B111" s="10"/>
      <c r="C111" s="10"/>
      <c r="D111" s="10"/>
      <c r="E111" s="10"/>
      <c r="F111" s="10"/>
      <c r="G111" s="10"/>
      <c r="L111" s="10"/>
      <c r="M111" s="10"/>
      <c r="N111" s="10"/>
      <c r="O111" s="10"/>
      <c r="P111" s="10"/>
      <c r="Q111" s="10"/>
      <c r="R111" s="10"/>
    </row>
    <row r="112" spans="1:18" ht="12.75">
      <c r="A112" s="10"/>
      <c r="B112" s="10"/>
      <c r="C112" s="10"/>
      <c r="D112" s="10"/>
      <c r="E112" s="10"/>
      <c r="F112" s="10"/>
      <c r="G112" s="10"/>
      <c r="L112" s="10"/>
      <c r="M112" s="10"/>
      <c r="N112" s="10"/>
      <c r="O112" s="10"/>
      <c r="P112" s="10"/>
      <c r="Q112" s="10"/>
      <c r="R112" s="10"/>
    </row>
    <row r="113" spans="1:18" ht="12.75">
      <c r="A113" s="10"/>
      <c r="B113" s="10"/>
      <c r="C113" s="10"/>
      <c r="D113" s="10"/>
      <c r="E113" s="10"/>
      <c r="F113" s="10"/>
      <c r="G113" s="10"/>
      <c r="L113" s="10"/>
      <c r="M113" s="10"/>
      <c r="N113" s="10"/>
      <c r="O113" s="10"/>
      <c r="P113" s="10"/>
      <c r="Q113" s="10"/>
      <c r="R113" s="10"/>
    </row>
    <row r="114" spans="1:18" ht="12.75">
      <c r="A114" s="10"/>
      <c r="B114" s="10"/>
      <c r="C114" s="10"/>
      <c r="D114" s="10"/>
      <c r="E114" s="10"/>
      <c r="F114" s="10"/>
      <c r="G114" s="10"/>
      <c r="L114" s="10"/>
      <c r="M114" s="10"/>
      <c r="N114" s="10"/>
      <c r="O114" s="10"/>
      <c r="P114" s="10"/>
      <c r="Q114" s="10"/>
      <c r="R114" s="10"/>
    </row>
    <row r="115" spans="1:18" ht="12.75">
      <c r="A115" s="10"/>
      <c r="B115" s="10"/>
      <c r="C115" s="10"/>
      <c r="D115" s="10"/>
      <c r="E115" s="10"/>
      <c r="F115" s="10"/>
      <c r="G115" s="10"/>
      <c r="L115" s="10"/>
      <c r="M115" s="10"/>
      <c r="N115" s="10"/>
      <c r="O115" s="10"/>
      <c r="P115" s="10"/>
      <c r="Q115" s="10"/>
      <c r="R115" s="10"/>
    </row>
    <row r="116" spans="1:18" ht="12.75">
      <c r="A116" s="10"/>
      <c r="B116" s="10"/>
      <c r="C116" s="10"/>
      <c r="D116" s="10"/>
      <c r="E116" s="10"/>
      <c r="F116" s="10"/>
      <c r="G116" s="10"/>
      <c r="L116" s="10"/>
      <c r="M116" s="10"/>
      <c r="N116" s="10"/>
      <c r="O116" s="10"/>
      <c r="P116" s="10"/>
      <c r="Q116" s="10"/>
      <c r="R116" s="10"/>
    </row>
    <row r="117" spans="1:18" ht="12.75">
      <c r="A117" s="10"/>
      <c r="B117" s="10"/>
      <c r="C117" s="10"/>
      <c r="D117" s="10"/>
      <c r="E117" s="10"/>
      <c r="F117" s="10"/>
      <c r="G117" s="10"/>
      <c r="L117" s="10"/>
      <c r="M117" s="10"/>
      <c r="N117" s="10"/>
      <c r="O117" s="10"/>
      <c r="P117" s="10"/>
      <c r="Q117" s="10"/>
      <c r="R117" s="10"/>
    </row>
    <row r="118" spans="1:18" ht="12.75">
      <c r="A118" s="10"/>
      <c r="B118" s="10"/>
      <c r="C118" s="10"/>
      <c r="D118" s="10"/>
      <c r="E118" s="10"/>
      <c r="F118" s="10"/>
      <c r="G118" s="10"/>
      <c r="L118" s="10"/>
      <c r="M118" s="10"/>
      <c r="N118" s="10"/>
      <c r="O118" s="10"/>
      <c r="P118" s="10"/>
      <c r="Q118" s="10"/>
      <c r="R118" s="10"/>
    </row>
    <row r="119" spans="1:18" ht="12.75">
      <c r="A119" s="10"/>
      <c r="B119" s="10"/>
      <c r="C119" s="10"/>
      <c r="D119" s="10"/>
      <c r="E119" s="10"/>
      <c r="F119" s="10"/>
      <c r="G119" s="10"/>
      <c r="L119" s="10"/>
      <c r="M119" s="10"/>
      <c r="N119" s="10"/>
      <c r="O119" s="10"/>
      <c r="P119" s="10"/>
      <c r="Q119" s="10"/>
      <c r="R119" s="10"/>
    </row>
    <row r="120" spans="1:18" ht="12.75">
      <c r="A120" s="10"/>
      <c r="B120" s="10"/>
      <c r="C120" s="10"/>
      <c r="D120" s="10"/>
      <c r="E120" s="10"/>
      <c r="F120" s="10"/>
      <c r="G120" s="10"/>
      <c r="L120" s="10"/>
      <c r="M120" s="10"/>
      <c r="N120" s="10"/>
      <c r="O120" s="10"/>
      <c r="P120" s="10"/>
      <c r="Q120" s="10"/>
      <c r="R120" s="10"/>
    </row>
    <row r="121" spans="1:18" ht="12.75">
      <c r="A121" s="10"/>
      <c r="B121" s="10"/>
      <c r="C121" s="10"/>
      <c r="D121" s="10"/>
      <c r="E121" s="10"/>
      <c r="F121" s="10"/>
      <c r="G121" s="10"/>
      <c r="L121" s="10"/>
      <c r="M121" s="10"/>
      <c r="N121" s="10"/>
      <c r="O121" s="10"/>
      <c r="P121" s="10"/>
      <c r="Q121" s="10"/>
      <c r="R121" s="10"/>
    </row>
    <row r="122" spans="1:18" ht="12.75">
      <c r="A122" s="10"/>
      <c r="B122" s="10"/>
      <c r="C122" s="10"/>
      <c r="D122" s="10"/>
      <c r="E122" s="10"/>
      <c r="F122" s="10"/>
      <c r="G122" s="10"/>
      <c r="L122" s="10"/>
      <c r="M122" s="10"/>
      <c r="N122" s="10"/>
      <c r="O122" s="10"/>
      <c r="P122" s="10"/>
      <c r="Q122" s="10"/>
      <c r="R122" s="10"/>
    </row>
    <row r="123" spans="1:18" ht="12.75">
      <c r="A123" s="10"/>
      <c r="B123" s="10"/>
      <c r="C123" s="10"/>
      <c r="D123" s="10"/>
      <c r="E123" s="10"/>
      <c r="F123" s="10"/>
      <c r="G123" s="10"/>
      <c r="L123" s="10"/>
      <c r="M123" s="10"/>
      <c r="N123" s="10"/>
      <c r="O123" s="10"/>
      <c r="P123" s="10"/>
      <c r="Q123" s="10"/>
      <c r="R123" s="10"/>
    </row>
    <row r="124" spans="1:18" ht="12.75">
      <c r="A124" s="10"/>
      <c r="B124" s="10"/>
      <c r="C124" s="10"/>
      <c r="D124" s="10"/>
      <c r="E124" s="10"/>
      <c r="L124" s="10"/>
      <c r="M124" s="10"/>
      <c r="N124" s="10"/>
      <c r="O124" s="10"/>
      <c r="P124" s="10"/>
      <c r="Q124" s="10"/>
      <c r="R124" s="10"/>
    </row>
    <row r="125" spans="1:18" ht="12.75">
      <c r="A125" s="10"/>
      <c r="B125" s="10"/>
      <c r="C125" s="10"/>
      <c r="D125" s="10"/>
      <c r="E125" s="10"/>
      <c r="L125" s="10"/>
      <c r="M125" s="10"/>
      <c r="N125" s="10"/>
      <c r="O125" s="10"/>
      <c r="P125" s="10"/>
      <c r="Q125" s="10"/>
      <c r="R125" s="10"/>
    </row>
    <row r="126" spans="1:18" ht="12.75">
      <c r="A126" s="10"/>
      <c r="B126" s="10"/>
      <c r="C126" s="10"/>
      <c r="D126" s="10"/>
      <c r="E126" s="10"/>
      <c r="L126" s="10"/>
      <c r="M126" s="10"/>
      <c r="N126" s="10"/>
      <c r="O126" s="10"/>
      <c r="P126" s="10"/>
      <c r="Q126" s="10"/>
      <c r="R126" s="10"/>
    </row>
    <row r="127" spans="1:18" ht="12.75">
      <c r="A127" s="10"/>
      <c r="B127" s="10"/>
      <c r="C127" s="10"/>
      <c r="D127" s="10"/>
      <c r="E127" s="10"/>
      <c r="L127" s="10"/>
      <c r="M127" s="10"/>
      <c r="N127" s="10"/>
      <c r="O127" s="10"/>
      <c r="P127" s="10"/>
      <c r="Q127" s="10"/>
      <c r="R127" s="10"/>
    </row>
    <row r="128" spans="1:18" ht="12.75">
      <c r="A128" s="10"/>
      <c r="B128" s="10"/>
      <c r="C128" s="10"/>
      <c r="D128" s="10"/>
      <c r="E128" s="10"/>
      <c r="L128" s="10"/>
      <c r="M128" s="10"/>
      <c r="N128" s="10"/>
      <c r="O128" s="10"/>
      <c r="P128" s="10"/>
      <c r="Q128" s="10"/>
      <c r="R128" s="10"/>
    </row>
    <row r="129" spans="1:18" ht="12.75">
      <c r="A129" s="10"/>
      <c r="B129" s="10"/>
      <c r="C129" s="10"/>
      <c r="D129" s="10"/>
      <c r="E129" s="10"/>
      <c r="L129" s="10"/>
      <c r="M129" s="10"/>
      <c r="N129" s="10"/>
      <c r="O129" s="10"/>
      <c r="P129" s="10"/>
      <c r="Q129" s="10"/>
      <c r="R129" s="10"/>
    </row>
    <row r="130" spans="1:18" ht="12.75">
      <c r="A130" s="10"/>
      <c r="B130" s="10"/>
      <c r="C130" s="10"/>
      <c r="D130" s="10"/>
      <c r="E130" s="10"/>
      <c r="L130" s="10"/>
      <c r="M130" s="10"/>
      <c r="N130" s="10"/>
      <c r="O130" s="10"/>
      <c r="P130" s="10"/>
      <c r="Q130" s="10"/>
      <c r="R130" s="10"/>
    </row>
    <row r="131" spans="1:18" ht="12.75">
      <c r="A131" s="10"/>
      <c r="B131" s="10"/>
      <c r="C131" s="10"/>
      <c r="D131" s="10"/>
      <c r="E131" s="10"/>
      <c r="L131" s="10"/>
      <c r="M131" s="10"/>
      <c r="N131" s="10"/>
      <c r="O131" s="10"/>
      <c r="P131" s="10"/>
      <c r="Q131" s="10"/>
      <c r="R131" s="10"/>
    </row>
    <row r="132" spans="1:18" ht="12.75">
      <c r="A132" s="10"/>
      <c r="B132" s="10"/>
      <c r="C132" s="10"/>
      <c r="D132" s="10"/>
      <c r="E132" s="10"/>
      <c r="L132" s="10"/>
      <c r="M132" s="10"/>
      <c r="N132" s="10"/>
      <c r="O132" s="10"/>
      <c r="P132" s="10"/>
      <c r="Q132" s="10"/>
      <c r="R132" s="10"/>
    </row>
    <row r="133" spans="1:18" ht="12.75">
      <c r="A133" s="10"/>
      <c r="B133" s="10"/>
      <c r="C133" s="10"/>
      <c r="D133" s="10"/>
      <c r="E133" s="10"/>
      <c r="L133" s="10"/>
      <c r="M133" s="10"/>
      <c r="N133" s="10"/>
      <c r="O133" s="10"/>
      <c r="P133" s="10"/>
      <c r="Q133" s="10"/>
      <c r="R133" s="10"/>
    </row>
    <row r="134" spans="1:18" ht="12.75">
      <c r="A134" s="10"/>
      <c r="B134" s="10"/>
      <c r="C134" s="10"/>
      <c r="D134" s="10"/>
      <c r="E134" s="10"/>
      <c r="L134" s="10"/>
      <c r="M134" s="10"/>
      <c r="N134" s="10"/>
      <c r="O134" s="10"/>
      <c r="P134" s="10"/>
      <c r="Q134" s="10"/>
      <c r="R134" s="10"/>
    </row>
    <row r="135" spans="12:18" ht="12.75">
      <c r="L135" s="10"/>
      <c r="M135" s="10"/>
      <c r="N135" s="10"/>
      <c r="O135" s="10"/>
      <c r="P135" s="10"/>
      <c r="Q135" s="10"/>
      <c r="R135" s="10"/>
    </row>
    <row r="136" spans="12:18" ht="12.75">
      <c r="L136" s="10"/>
      <c r="M136" s="10"/>
      <c r="N136" s="10"/>
      <c r="O136" s="10"/>
      <c r="P136" s="10"/>
      <c r="Q136" s="10"/>
      <c r="R136" s="10"/>
    </row>
    <row r="137" spans="12:18" ht="12.75">
      <c r="L137" s="10"/>
      <c r="M137" s="10"/>
      <c r="N137" s="10"/>
      <c r="O137" s="10"/>
      <c r="P137" s="10"/>
      <c r="Q137" s="10"/>
      <c r="R137" s="10"/>
    </row>
    <row r="138" spans="12:18" ht="12.75">
      <c r="L138" s="10"/>
      <c r="M138" s="10"/>
      <c r="N138" s="10"/>
      <c r="O138" s="10"/>
      <c r="P138" s="10"/>
      <c r="Q138" s="10"/>
      <c r="R138" s="10"/>
    </row>
    <row r="139" spans="16:18" ht="12.75">
      <c r="P139" s="10"/>
      <c r="Q139" s="10"/>
      <c r="R139" s="10"/>
    </row>
    <row r="140" spans="16:18" ht="12.75">
      <c r="P140" s="10"/>
      <c r="Q140" s="10"/>
      <c r="R140" s="10"/>
    </row>
    <row r="141" spans="16:18" ht="12.75">
      <c r="P141" s="10"/>
      <c r="Q141" s="10"/>
      <c r="R141" s="10"/>
    </row>
    <row r="142" spans="16:18" ht="12.75">
      <c r="P142" s="10"/>
      <c r="Q142" s="10"/>
      <c r="R142" s="10"/>
    </row>
    <row r="143" spans="16:18" ht="12.75">
      <c r="P143" s="10"/>
      <c r="Q143" s="10"/>
      <c r="R143" s="10"/>
    </row>
    <row r="144" spans="16:18" ht="12.75">
      <c r="P144" s="10"/>
      <c r="Q144" s="10"/>
      <c r="R144" s="10"/>
    </row>
    <row r="145" spans="16:18" ht="12.75">
      <c r="P145" s="10"/>
      <c r="Q145" s="10"/>
      <c r="R145" s="10"/>
    </row>
    <row r="146" spans="16:18" ht="12.75">
      <c r="P146" s="10"/>
      <c r="Q146" s="10"/>
      <c r="R146" s="10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1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2" width="7.57421875" style="0" customWidth="1"/>
    <col min="3" max="4" width="10.421875" style="0" customWidth="1"/>
    <col min="5" max="5" width="10.00390625" style="0" customWidth="1"/>
    <col min="6" max="6" width="10.28125" style="0" customWidth="1"/>
    <col min="7" max="7" width="10.00390625" style="0" customWidth="1"/>
    <col min="8" max="8" width="10.28125" style="0" customWidth="1"/>
    <col min="9" max="9" width="8.28125" style="0" customWidth="1"/>
    <col min="17" max="17" width="23.421875" style="0" customWidth="1"/>
    <col min="18" max="18" width="18.57421875" style="0" customWidth="1"/>
  </cols>
  <sheetData>
    <row r="1" spans="1:9" ht="12.75">
      <c r="A1" s="9" t="s">
        <v>471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9"/>
      <c r="B2" s="275"/>
      <c r="C2" s="275"/>
      <c r="D2" s="275"/>
      <c r="E2" s="275" t="s">
        <v>201</v>
      </c>
      <c r="F2" s="275"/>
      <c r="G2" s="12"/>
      <c r="H2" s="12"/>
      <c r="I2" s="12"/>
    </row>
    <row r="3" spans="1:9" ht="12.75">
      <c r="A3" s="9"/>
      <c r="B3" s="275"/>
      <c r="C3" s="275" t="s">
        <v>202</v>
      </c>
      <c r="D3" s="275"/>
      <c r="E3" s="275" t="s">
        <v>212</v>
      </c>
      <c r="F3" s="275"/>
      <c r="G3" s="12"/>
      <c r="H3" s="12"/>
      <c r="I3" s="12"/>
    </row>
    <row r="4" spans="1:9" ht="12.75">
      <c r="A4" s="10"/>
      <c r="B4" s="275"/>
      <c r="C4" s="275" t="s">
        <v>203</v>
      </c>
      <c r="D4" s="275" t="s">
        <v>204</v>
      </c>
      <c r="E4" s="275" t="s">
        <v>205</v>
      </c>
      <c r="F4" s="275" t="s">
        <v>206</v>
      </c>
      <c r="G4" s="12"/>
      <c r="H4" s="12"/>
      <c r="I4" s="12"/>
    </row>
    <row r="5" spans="1:9" ht="13.5">
      <c r="A5" s="306" t="s">
        <v>180</v>
      </c>
      <c r="B5" s="275" t="s">
        <v>233</v>
      </c>
      <c r="C5" s="275" t="s">
        <v>207</v>
      </c>
      <c r="D5" s="275" t="s">
        <v>208</v>
      </c>
      <c r="E5" s="275" t="s">
        <v>209</v>
      </c>
      <c r="F5" s="275" t="s">
        <v>210</v>
      </c>
      <c r="G5" s="12"/>
      <c r="H5" s="12"/>
      <c r="I5" s="12"/>
    </row>
    <row r="6" spans="1:9" ht="12.75">
      <c r="A6" s="10"/>
      <c r="B6" s="36"/>
      <c r="C6" s="36"/>
      <c r="D6" s="10"/>
      <c r="E6" s="10"/>
      <c r="F6" s="10"/>
      <c r="G6" s="10"/>
      <c r="H6" s="10"/>
      <c r="I6" s="10"/>
    </row>
    <row r="7" spans="1:9" ht="13.5">
      <c r="A7" s="41" t="s">
        <v>123</v>
      </c>
      <c r="B7" s="36"/>
      <c r="C7" s="36"/>
      <c r="D7" s="10"/>
      <c r="E7" s="10"/>
      <c r="F7" s="10"/>
      <c r="G7" s="10"/>
      <c r="H7" s="10"/>
      <c r="I7" s="10"/>
    </row>
    <row r="8" spans="1:9" ht="12.75">
      <c r="A8" s="10" t="s">
        <v>234</v>
      </c>
      <c r="B8" s="305">
        <v>100.5</v>
      </c>
      <c r="C8" s="305">
        <v>8.6</v>
      </c>
      <c r="D8" s="305">
        <v>109.1</v>
      </c>
      <c r="E8" s="305">
        <v>58.9</v>
      </c>
      <c r="F8" s="305">
        <v>167</v>
      </c>
      <c r="G8" s="325"/>
      <c r="H8" s="325"/>
      <c r="I8" s="20"/>
    </row>
    <row r="9" spans="1:9" ht="12.75">
      <c r="A9" s="10" t="s">
        <v>25</v>
      </c>
      <c r="B9" s="305">
        <v>49.8</v>
      </c>
      <c r="C9" s="305">
        <v>15.1</v>
      </c>
      <c r="D9" s="305">
        <v>64.9</v>
      </c>
      <c r="E9" s="305">
        <v>43.5</v>
      </c>
      <c r="F9" s="305">
        <v>5.7</v>
      </c>
      <c r="G9" s="325"/>
      <c r="H9" s="325"/>
      <c r="I9" s="20"/>
    </row>
    <row r="10" spans="1:9" ht="12.75">
      <c r="A10" s="10" t="s">
        <v>26</v>
      </c>
      <c r="B10" s="305">
        <v>25.9</v>
      </c>
      <c r="C10" s="305" t="s">
        <v>16</v>
      </c>
      <c r="D10" s="305">
        <v>25.9</v>
      </c>
      <c r="E10" s="305">
        <v>12.9</v>
      </c>
      <c r="F10" s="305">
        <v>2.3</v>
      </c>
      <c r="G10" s="325"/>
      <c r="H10" s="325"/>
      <c r="I10" s="20"/>
    </row>
    <row r="11" spans="1:9" ht="12.75">
      <c r="A11" s="10" t="s">
        <v>27</v>
      </c>
      <c r="B11" s="305">
        <v>94.2</v>
      </c>
      <c r="C11" s="305" t="s">
        <v>16</v>
      </c>
      <c r="D11" s="305">
        <v>94.2</v>
      </c>
      <c r="E11" s="305">
        <v>38</v>
      </c>
      <c r="F11" s="305">
        <v>107.9</v>
      </c>
      <c r="G11" s="325"/>
      <c r="H11" s="325"/>
      <c r="I11" s="20"/>
    </row>
    <row r="12" spans="1:9" ht="12.75">
      <c r="A12" s="10" t="s">
        <v>373</v>
      </c>
      <c r="B12" s="305">
        <v>63.5</v>
      </c>
      <c r="C12" s="305" t="s">
        <v>16</v>
      </c>
      <c r="D12" s="305">
        <v>63.5</v>
      </c>
      <c r="E12" s="305">
        <v>29.6</v>
      </c>
      <c r="F12" s="305">
        <v>94.2</v>
      </c>
      <c r="G12" s="325"/>
      <c r="H12" s="325"/>
      <c r="I12" s="20"/>
    </row>
    <row r="13" spans="1:9" ht="12.75">
      <c r="A13" s="10" t="s">
        <v>235</v>
      </c>
      <c r="B13" s="305">
        <v>85.9</v>
      </c>
      <c r="C13" s="305">
        <v>8.6</v>
      </c>
      <c r="D13" s="305">
        <v>94.5</v>
      </c>
      <c r="E13" s="305">
        <v>38</v>
      </c>
      <c r="F13" s="305">
        <v>86.9</v>
      </c>
      <c r="G13" s="325"/>
      <c r="H13" s="325"/>
      <c r="I13" s="20"/>
    </row>
    <row r="14" spans="1:9" ht="12.75">
      <c r="A14" s="10" t="s">
        <v>39</v>
      </c>
      <c r="B14" s="305">
        <v>411.3</v>
      </c>
      <c r="C14" s="305">
        <v>25.9</v>
      </c>
      <c r="D14" s="305">
        <v>437.2</v>
      </c>
      <c r="E14" s="305">
        <v>146.6</v>
      </c>
      <c r="F14" s="305">
        <v>60.3</v>
      </c>
      <c r="G14" s="325"/>
      <c r="H14" s="325"/>
      <c r="I14" s="20"/>
    </row>
    <row r="15" spans="1:9" ht="12.75">
      <c r="A15" s="10" t="s">
        <v>236</v>
      </c>
      <c r="B15" s="305">
        <v>71.9</v>
      </c>
      <c r="C15" s="305">
        <v>8.6</v>
      </c>
      <c r="D15" s="305">
        <v>80.5</v>
      </c>
      <c r="E15" s="305">
        <v>57.6</v>
      </c>
      <c r="F15" s="305">
        <v>88.6</v>
      </c>
      <c r="G15" s="325"/>
      <c r="H15" s="325"/>
      <c r="I15" s="20"/>
    </row>
    <row r="16" spans="1:9" ht="12.75">
      <c r="A16" s="10" t="s">
        <v>43</v>
      </c>
      <c r="B16" s="305">
        <v>8.3</v>
      </c>
      <c r="C16" s="305" t="s">
        <v>16</v>
      </c>
      <c r="D16" s="305">
        <v>8.3</v>
      </c>
      <c r="E16" s="305">
        <v>4.2</v>
      </c>
      <c r="F16" s="305">
        <v>13.3</v>
      </c>
      <c r="G16" s="325"/>
      <c r="H16" s="325"/>
      <c r="I16" s="20"/>
    </row>
    <row r="17" spans="1:9" ht="12.75">
      <c r="A17" s="10" t="s">
        <v>379</v>
      </c>
      <c r="B17" s="305" t="s">
        <v>16</v>
      </c>
      <c r="C17" s="305">
        <v>8.6</v>
      </c>
      <c r="D17" s="305">
        <v>8.6</v>
      </c>
      <c r="E17" s="305">
        <v>8.6</v>
      </c>
      <c r="F17" s="305">
        <v>11.1</v>
      </c>
      <c r="G17" s="325"/>
      <c r="H17" s="325"/>
      <c r="I17" s="20"/>
    </row>
    <row r="18" spans="1:9" ht="12.75">
      <c r="A18" s="10" t="s">
        <v>44</v>
      </c>
      <c r="B18" s="305">
        <v>5.1</v>
      </c>
      <c r="C18" s="305" t="s">
        <v>16</v>
      </c>
      <c r="D18" s="305">
        <v>5.1</v>
      </c>
      <c r="E18" s="305">
        <v>5.1</v>
      </c>
      <c r="F18" s="305">
        <v>11.2</v>
      </c>
      <c r="G18" s="325"/>
      <c r="H18" s="325"/>
      <c r="I18" s="20"/>
    </row>
    <row r="19" spans="1:9" ht="12.75">
      <c r="A19" s="10" t="s">
        <v>45</v>
      </c>
      <c r="B19" s="305">
        <v>72.2</v>
      </c>
      <c r="C19" s="305">
        <v>32.3</v>
      </c>
      <c r="D19" s="305">
        <v>104.5</v>
      </c>
      <c r="E19" s="305">
        <v>60.1</v>
      </c>
      <c r="F19" s="305">
        <v>15.7</v>
      </c>
      <c r="G19" s="325"/>
      <c r="H19" s="325"/>
      <c r="I19" s="20"/>
    </row>
    <row r="20" spans="1:9" ht="12.75">
      <c r="A20" s="10"/>
      <c r="B20" s="325"/>
      <c r="C20" s="325"/>
      <c r="D20" s="325"/>
      <c r="E20" s="325"/>
      <c r="F20" s="325"/>
      <c r="G20" s="325"/>
      <c r="H20" s="325"/>
      <c r="I20" s="20"/>
    </row>
    <row r="21" spans="1:9" ht="13.5">
      <c r="A21" s="24" t="s">
        <v>182</v>
      </c>
      <c r="B21" s="330">
        <v>988.6</v>
      </c>
      <c r="C21" s="330">
        <v>107.7</v>
      </c>
      <c r="D21" s="330">
        <v>1096.4</v>
      </c>
      <c r="E21" s="330">
        <v>191</v>
      </c>
      <c r="F21" s="330">
        <v>664</v>
      </c>
      <c r="G21" s="325"/>
      <c r="H21" s="325"/>
      <c r="I21" s="20"/>
    </row>
    <row r="22" spans="1:9" ht="13.5">
      <c r="A22" s="42"/>
      <c r="B22" s="324"/>
      <c r="C22" s="324"/>
      <c r="D22" s="324"/>
      <c r="E22" s="324"/>
      <c r="F22" s="324"/>
      <c r="G22" s="324"/>
      <c r="H22" s="324"/>
      <c r="I22" s="84"/>
    </row>
    <row r="23" spans="1:8" ht="13.5">
      <c r="A23" s="42"/>
      <c r="B23" s="315"/>
      <c r="C23" s="315"/>
      <c r="D23" s="315"/>
      <c r="E23" s="315"/>
      <c r="F23" s="315" t="s">
        <v>201</v>
      </c>
      <c r="G23" s="315"/>
      <c r="H23" s="20"/>
    </row>
    <row r="24" spans="1:8" ht="13.5">
      <c r="A24" s="42"/>
      <c r="B24" s="315" t="s">
        <v>202</v>
      </c>
      <c r="C24" s="315"/>
      <c r="D24" s="315"/>
      <c r="E24" s="315"/>
      <c r="F24" s="315" t="s">
        <v>212</v>
      </c>
      <c r="G24" s="315"/>
      <c r="H24" s="20"/>
    </row>
    <row r="25" spans="1:8" ht="13.5">
      <c r="A25" s="42"/>
      <c r="B25" s="315" t="s">
        <v>213</v>
      </c>
      <c r="C25" s="315"/>
      <c r="D25" s="315" t="s">
        <v>214</v>
      </c>
      <c r="E25" s="315" t="s">
        <v>204</v>
      </c>
      <c r="F25" s="315" t="s">
        <v>205</v>
      </c>
      <c r="G25" s="315" t="s">
        <v>206</v>
      </c>
      <c r="H25" s="82"/>
    </row>
    <row r="26" spans="1:8" ht="13.5">
      <c r="A26" s="306" t="s">
        <v>180</v>
      </c>
      <c r="B26" s="315" t="s">
        <v>207</v>
      </c>
      <c r="C26" s="315" t="s">
        <v>446</v>
      </c>
      <c r="D26" s="315" t="s">
        <v>217</v>
      </c>
      <c r="E26" s="315" t="s">
        <v>208</v>
      </c>
      <c r="F26" s="315" t="s">
        <v>209</v>
      </c>
      <c r="G26" s="315" t="s">
        <v>210</v>
      </c>
      <c r="H26" s="84"/>
    </row>
    <row r="27" spans="1:8" ht="13.5">
      <c r="A27" s="45"/>
      <c r="B27" s="335"/>
      <c r="C27" s="335"/>
      <c r="D27" s="335"/>
      <c r="E27" s="335"/>
      <c r="F27" s="335"/>
      <c r="G27" s="335"/>
      <c r="H27" s="84"/>
    </row>
    <row r="28" spans="1:8" ht="13.5">
      <c r="A28" s="41" t="s">
        <v>176</v>
      </c>
      <c r="B28" s="325"/>
      <c r="C28" s="325"/>
      <c r="D28" s="325"/>
      <c r="E28" s="325"/>
      <c r="F28" s="325"/>
      <c r="G28" s="325"/>
      <c r="H28" s="84"/>
    </row>
    <row r="29" spans="1:8" ht="13.5">
      <c r="A29" s="10" t="s">
        <v>73</v>
      </c>
      <c r="B29" s="305">
        <v>111.2</v>
      </c>
      <c r="C29" s="305">
        <v>37</v>
      </c>
      <c r="D29" s="305" t="s">
        <v>16</v>
      </c>
      <c r="E29" s="305">
        <v>148.1</v>
      </c>
      <c r="F29" s="305">
        <v>138.7</v>
      </c>
      <c r="G29" s="305">
        <v>63.4</v>
      </c>
      <c r="H29" s="84"/>
    </row>
    <row r="30" spans="1:8" ht="13.5">
      <c r="A30" s="10" t="s">
        <v>74</v>
      </c>
      <c r="B30" s="305">
        <v>2</v>
      </c>
      <c r="C30" s="305" t="s">
        <v>16</v>
      </c>
      <c r="D30" s="305" t="s">
        <v>16</v>
      </c>
      <c r="E30" s="305">
        <v>2</v>
      </c>
      <c r="F30" s="305">
        <v>2</v>
      </c>
      <c r="G30" s="305">
        <v>1.6</v>
      </c>
      <c r="H30" s="84"/>
    </row>
    <row r="31" spans="1:8" ht="13.5">
      <c r="A31" s="10" t="s">
        <v>78</v>
      </c>
      <c r="B31" s="305">
        <v>19.6</v>
      </c>
      <c r="C31" s="305" t="s">
        <v>16</v>
      </c>
      <c r="D31" s="305">
        <v>80.1</v>
      </c>
      <c r="E31" s="305">
        <v>99.7</v>
      </c>
      <c r="F31" s="305">
        <v>99.7</v>
      </c>
      <c r="G31" s="305">
        <v>85</v>
      </c>
      <c r="H31" s="84"/>
    </row>
    <row r="32" spans="1:8" ht="12.75">
      <c r="A32" s="10" t="s">
        <v>82</v>
      </c>
      <c r="B32" s="305">
        <v>25.2</v>
      </c>
      <c r="C32" s="305" t="s">
        <v>16</v>
      </c>
      <c r="D32" s="305" t="s">
        <v>16</v>
      </c>
      <c r="E32" s="305">
        <v>25.2</v>
      </c>
      <c r="F32" s="305">
        <v>25.2</v>
      </c>
      <c r="G32" s="305">
        <v>15.1</v>
      </c>
      <c r="H32" s="82"/>
    </row>
    <row r="33" spans="1:8" ht="12.75">
      <c r="A33" s="10" t="s">
        <v>85</v>
      </c>
      <c r="B33" s="305">
        <v>137.1</v>
      </c>
      <c r="C33" s="305" t="s">
        <v>16</v>
      </c>
      <c r="D33" s="305" t="s">
        <v>16</v>
      </c>
      <c r="E33" s="305">
        <v>137.1</v>
      </c>
      <c r="F33" s="305">
        <v>137.1</v>
      </c>
      <c r="G33" s="305">
        <v>101.9</v>
      </c>
      <c r="H33" s="82"/>
    </row>
    <row r="34" spans="1:8" ht="12.75">
      <c r="A34" s="10" t="s">
        <v>87</v>
      </c>
      <c r="B34" s="305">
        <v>7.9</v>
      </c>
      <c r="C34" s="305" t="s">
        <v>16</v>
      </c>
      <c r="D34" s="305" t="s">
        <v>16</v>
      </c>
      <c r="E34" s="305">
        <v>7.9</v>
      </c>
      <c r="F34" s="305">
        <v>7.9</v>
      </c>
      <c r="G34" s="305">
        <v>1.1</v>
      </c>
      <c r="H34" s="82"/>
    </row>
    <row r="35" spans="1:8" ht="12.75">
      <c r="A35" s="10" t="s">
        <v>90</v>
      </c>
      <c r="B35" s="305">
        <v>5.2</v>
      </c>
      <c r="C35" s="305" t="s">
        <v>16</v>
      </c>
      <c r="D35" s="305" t="s">
        <v>16</v>
      </c>
      <c r="E35" s="305">
        <v>5.2</v>
      </c>
      <c r="F35" s="305">
        <v>5.2</v>
      </c>
      <c r="G35" s="305">
        <v>0.8</v>
      </c>
      <c r="H35" s="82"/>
    </row>
    <row r="36" spans="1:8" ht="12.75">
      <c r="A36" s="10" t="s">
        <v>92</v>
      </c>
      <c r="B36" s="305">
        <v>39.5</v>
      </c>
      <c r="C36" s="305" t="s">
        <v>16</v>
      </c>
      <c r="D36" s="305" t="s">
        <v>16</v>
      </c>
      <c r="E36" s="305">
        <v>39.5</v>
      </c>
      <c r="F36" s="305">
        <v>39.5</v>
      </c>
      <c r="G36" s="305">
        <v>157.8</v>
      </c>
      <c r="H36" s="82"/>
    </row>
    <row r="37" spans="1:8" ht="12.75">
      <c r="A37" s="10" t="s">
        <v>93</v>
      </c>
      <c r="B37" s="305">
        <v>19.4</v>
      </c>
      <c r="C37" s="305" t="s">
        <v>16</v>
      </c>
      <c r="D37" s="305" t="s">
        <v>16</v>
      </c>
      <c r="E37" s="305">
        <v>19.4</v>
      </c>
      <c r="F37" s="305">
        <v>19.4</v>
      </c>
      <c r="G37" s="305">
        <v>0.2</v>
      </c>
      <c r="H37" s="82"/>
    </row>
    <row r="38" spans="1:8" ht="12.75">
      <c r="A38" s="10"/>
      <c r="B38" s="305"/>
      <c r="C38" s="305"/>
      <c r="D38" s="305"/>
      <c r="E38" s="305"/>
      <c r="F38" s="305"/>
      <c r="G38" s="305"/>
      <c r="H38" s="82"/>
    </row>
    <row r="39" spans="1:8" ht="13.5">
      <c r="A39" s="24" t="s">
        <v>183</v>
      </c>
      <c r="B39" s="310">
        <v>367.1</v>
      </c>
      <c r="C39" s="310">
        <v>37</v>
      </c>
      <c r="D39" s="310">
        <v>80.1</v>
      </c>
      <c r="E39" s="310">
        <v>484.1</v>
      </c>
      <c r="F39" s="310">
        <v>191</v>
      </c>
      <c r="G39" s="310">
        <v>427</v>
      </c>
      <c r="H39" s="82"/>
    </row>
    <row r="40" spans="1:9" ht="13.5">
      <c r="A40" s="42"/>
      <c r="B40" s="324"/>
      <c r="C40" s="324"/>
      <c r="D40" s="324"/>
      <c r="E40" s="324"/>
      <c r="F40" s="324"/>
      <c r="G40" s="324"/>
      <c r="H40" s="324"/>
      <c r="I40" s="84"/>
    </row>
    <row r="41" spans="1:9" ht="13.5">
      <c r="A41" s="42"/>
      <c r="B41" s="315"/>
      <c r="C41" s="315"/>
      <c r="D41" s="315" t="s">
        <v>201</v>
      </c>
      <c r="E41" s="315"/>
      <c r="F41" s="335"/>
      <c r="G41" s="335"/>
      <c r="H41" s="335"/>
      <c r="I41" s="8"/>
    </row>
    <row r="42" spans="1:9" ht="13.5">
      <c r="A42" s="42"/>
      <c r="B42" s="315"/>
      <c r="C42" s="315"/>
      <c r="D42" s="315" t="s">
        <v>212</v>
      </c>
      <c r="E42" s="315"/>
      <c r="F42" s="335"/>
      <c r="G42" s="335"/>
      <c r="H42" s="335"/>
      <c r="I42" s="8"/>
    </row>
    <row r="43" spans="1:9" ht="13.5">
      <c r="A43" s="42"/>
      <c r="B43" s="315"/>
      <c r="C43" s="315" t="s">
        <v>204</v>
      </c>
      <c r="D43" s="315" t="s">
        <v>205</v>
      </c>
      <c r="E43" s="315" t="s">
        <v>206</v>
      </c>
      <c r="F43" s="335"/>
      <c r="G43" s="335"/>
      <c r="H43" s="335"/>
      <c r="I43" s="8"/>
    </row>
    <row r="44" spans="1:9" ht="13.5">
      <c r="A44" s="306" t="s">
        <v>180</v>
      </c>
      <c r="B44" s="315" t="s">
        <v>222</v>
      </c>
      <c r="C44" s="315" t="s">
        <v>208</v>
      </c>
      <c r="D44" s="315" t="s">
        <v>209</v>
      </c>
      <c r="E44" s="315" t="s">
        <v>210</v>
      </c>
      <c r="F44" s="335"/>
      <c r="G44" s="324"/>
      <c r="H44" s="324"/>
      <c r="I44" s="8"/>
    </row>
    <row r="45" spans="1:9" ht="13.5">
      <c r="A45" s="45"/>
      <c r="B45" s="315"/>
      <c r="C45" s="315"/>
      <c r="D45" s="315"/>
      <c r="E45" s="315"/>
      <c r="F45" s="324"/>
      <c r="G45" s="335"/>
      <c r="H45" s="335"/>
      <c r="I45" s="8"/>
    </row>
    <row r="46" spans="1:9" ht="13.5">
      <c r="A46" s="41" t="s">
        <v>125</v>
      </c>
      <c r="B46" s="325"/>
      <c r="C46" s="325"/>
      <c r="D46" s="325"/>
      <c r="E46" s="325"/>
      <c r="F46" s="324"/>
      <c r="G46" s="335"/>
      <c r="H46" s="335"/>
      <c r="I46" s="8"/>
    </row>
    <row r="47" spans="1:9" ht="13.5">
      <c r="A47" s="10" t="s">
        <v>101</v>
      </c>
      <c r="B47" s="305">
        <v>36.8</v>
      </c>
      <c r="C47" s="305">
        <v>36.8</v>
      </c>
      <c r="D47" s="305">
        <v>28.2</v>
      </c>
      <c r="E47" s="305">
        <v>0.3</v>
      </c>
      <c r="F47" s="324"/>
      <c r="G47" s="335"/>
      <c r="H47" s="335"/>
      <c r="I47" s="8"/>
    </row>
    <row r="48" spans="1:9" ht="13.5">
      <c r="A48" s="10"/>
      <c r="B48" s="305"/>
      <c r="C48" s="305"/>
      <c r="D48" s="305"/>
      <c r="E48" s="305"/>
      <c r="F48" s="324"/>
      <c r="G48" s="335"/>
      <c r="H48" s="335"/>
      <c r="I48" s="8"/>
    </row>
    <row r="49" spans="1:9" ht="13.5">
      <c r="A49" s="24" t="s">
        <v>185</v>
      </c>
      <c r="B49" s="206">
        <v>36.8</v>
      </c>
      <c r="C49" s="206">
        <v>36.8</v>
      </c>
      <c r="D49" s="206">
        <v>28</v>
      </c>
      <c r="E49" s="206">
        <v>0.3</v>
      </c>
      <c r="F49" s="324"/>
      <c r="G49" s="324"/>
      <c r="H49" s="324"/>
      <c r="I49" s="8"/>
    </row>
    <row r="50" spans="1:16" ht="13.5">
      <c r="A50" s="42"/>
      <c r="B50" s="324"/>
      <c r="C50" s="324"/>
      <c r="D50" s="324"/>
      <c r="E50" s="324"/>
      <c r="F50" s="324"/>
      <c r="G50" s="324"/>
      <c r="H50" s="324"/>
      <c r="I50" s="63"/>
      <c r="J50" s="63"/>
      <c r="K50" s="63"/>
      <c r="L50" s="63"/>
      <c r="M50" s="82"/>
      <c r="N50" s="82"/>
      <c r="O50" s="82"/>
      <c r="P50" s="8"/>
    </row>
    <row r="51" spans="1:9" ht="13.5">
      <c r="A51" s="42"/>
      <c r="B51" s="315"/>
      <c r="C51" s="315"/>
      <c r="D51" s="315" t="s">
        <v>201</v>
      </c>
      <c r="E51" s="315"/>
      <c r="F51" s="335"/>
      <c r="G51" s="335"/>
      <c r="H51" s="335"/>
      <c r="I51" s="8"/>
    </row>
    <row r="52" spans="1:9" ht="13.5">
      <c r="A52" s="42"/>
      <c r="B52" s="315"/>
      <c r="C52" s="315"/>
      <c r="D52" s="315" t="s">
        <v>212</v>
      </c>
      <c r="E52" s="315"/>
      <c r="F52" s="335"/>
      <c r="G52" s="335"/>
      <c r="H52" s="335"/>
      <c r="I52" s="8"/>
    </row>
    <row r="53" spans="1:9" ht="13.5">
      <c r="A53" s="42"/>
      <c r="B53" s="315"/>
      <c r="C53" s="315" t="s">
        <v>204</v>
      </c>
      <c r="D53" s="315" t="s">
        <v>205</v>
      </c>
      <c r="E53" s="315" t="s">
        <v>206</v>
      </c>
      <c r="F53" s="335"/>
      <c r="G53" s="335"/>
      <c r="H53" s="335"/>
      <c r="I53" s="8"/>
    </row>
    <row r="54" spans="1:9" ht="13.5">
      <c r="A54" s="306" t="s">
        <v>180</v>
      </c>
      <c r="B54" s="315" t="s">
        <v>224</v>
      </c>
      <c r="C54" s="315" t="s">
        <v>208</v>
      </c>
      <c r="D54" s="315" t="s">
        <v>209</v>
      </c>
      <c r="E54" s="315" t="s">
        <v>210</v>
      </c>
      <c r="F54" s="335"/>
      <c r="G54" s="324"/>
      <c r="H54" s="324"/>
      <c r="I54" s="8"/>
    </row>
    <row r="55" spans="1:9" ht="13.5">
      <c r="A55" s="10"/>
      <c r="B55" s="325"/>
      <c r="C55" s="325"/>
      <c r="D55" s="325"/>
      <c r="E55" s="325"/>
      <c r="F55" s="324"/>
      <c r="G55" s="335"/>
      <c r="H55" s="335"/>
      <c r="I55" s="8"/>
    </row>
    <row r="56" spans="1:9" ht="13.5">
      <c r="A56" s="41" t="s">
        <v>126</v>
      </c>
      <c r="B56" s="325"/>
      <c r="C56" s="325"/>
      <c r="D56" s="325"/>
      <c r="E56" s="325"/>
      <c r="F56" s="324"/>
      <c r="G56" s="336"/>
      <c r="H56" s="336"/>
      <c r="I56" s="8"/>
    </row>
    <row r="57" spans="1:8" ht="13.5">
      <c r="A57" s="10" t="s">
        <v>104</v>
      </c>
      <c r="B57" s="305">
        <v>19.6</v>
      </c>
      <c r="C57" s="305">
        <v>19.6</v>
      </c>
      <c r="D57" s="305">
        <v>19.6</v>
      </c>
      <c r="E57" s="305">
        <v>1.6</v>
      </c>
      <c r="F57" s="324"/>
      <c r="G57" s="336"/>
      <c r="H57" s="336"/>
    </row>
    <row r="58" spans="1:8" ht="13.5">
      <c r="A58" s="10"/>
      <c r="B58" s="305"/>
      <c r="C58" s="305"/>
      <c r="D58" s="305"/>
      <c r="E58" s="305"/>
      <c r="F58" s="324"/>
      <c r="G58" s="336"/>
      <c r="H58" s="336"/>
    </row>
    <row r="59" spans="1:8" ht="13.5">
      <c r="A59" s="24" t="s">
        <v>187</v>
      </c>
      <c r="B59" s="206">
        <v>19.6</v>
      </c>
      <c r="C59" s="206">
        <v>19.6</v>
      </c>
      <c r="D59" s="206">
        <v>19.6</v>
      </c>
      <c r="E59" s="206">
        <v>1.6</v>
      </c>
      <c r="F59" s="324"/>
      <c r="G59" s="336"/>
      <c r="H59" s="336"/>
    </row>
    <row r="60" spans="1:8" ht="13.5">
      <c r="A60" s="45"/>
      <c r="B60" s="335"/>
      <c r="C60" s="335"/>
      <c r="D60" s="335"/>
      <c r="E60" s="335"/>
      <c r="F60" s="324"/>
      <c r="G60" s="336"/>
      <c r="H60" s="336"/>
    </row>
    <row r="61" spans="1:8" ht="12.75">
      <c r="A61" s="10"/>
      <c r="B61" s="20"/>
      <c r="C61" s="20"/>
      <c r="D61" s="20"/>
      <c r="E61" s="20"/>
      <c r="F61" s="82"/>
      <c r="G61" s="51"/>
      <c r="H61" s="51"/>
    </row>
    <row r="62" spans="1:15" ht="12.75">
      <c r="A62" s="10"/>
      <c r="B62" s="20"/>
      <c r="C62" s="20"/>
      <c r="D62" s="20"/>
      <c r="E62" s="20"/>
      <c r="F62" s="95"/>
      <c r="G62" s="20"/>
      <c r="H62" s="20"/>
      <c r="I62" s="20"/>
      <c r="J62" s="20"/>
      <c r="K62" s="20"/>
      <c r="L62" s="20"/>
      <c r="M62" s="82"/>
      <c r="N62" s="51"/>
      <c r="O62" s="51"/>
    </row>
    <row r="63" spans="2:15" ht="12.75">
      <c r="B63" s="8"/>
      <c r="C63" s="8"/>
      <c r="D63" s="8"/>
      <c r="E63" s="8"/>
      <c r="F63" s="20"/>
      <c r="G63" s="20"/>
      <c r="H63" s="20"/>
      <c r="I63" s="20"/>
      <c r="J63" s="20"/>
      <c r="K63" s="20"/>
      <c r="L63" s="20"/>
      <c r="M63" s="82"/>
      <c r="N63" s="51"/>
      <c r="O63" s="51"/>
    </row>
    <row r="64" spans="2:15" ht="12.75">
      <c r="B64" s="8"/>
      <c r="C64" s="8"/>
      <c r="D64" s="8"/>
      <c r="E64" s="8"/>
      <c r="F64" s="20"/>
      <c r="G64" s="20"/>
      <c r="H64" s="20"/>
      <c r="I64" s="20"/>
      <c r="J64" s="20"/>
      <c r="K64" s="20"/>
      <c r="L64" s="20"/>
      <c r="M64" s="82"/>
      <c r="N64" s="51"/>
      <c r="O64" s="51"/>
    </row>
    <row r="65" spans="2:15" ht="13.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63"/>
      <c r="N65" s="51"/>
      <c r="O65" s="51"/>
    </row>
    <row r="66" spans="6:15" ht="12.75">
      <c r="F66" s="8"/>
      <c r="G66" s="8"/>
      <c r="H66" s="8"/>
      <c r="I66" s="8"/>
      <c r="J66" s="8"/>
      <c r="K66" s="8"/>
      <c r="L66" s="8"/>
      <c r="M66" s="82"/>
      <c r="N66" s="51"/>
      <c r="O66" s="51"/>
    </row>
    <row r="67" spans="6:15" ht="12.75">
      <c r="F67" s="8"/>
      <c r="G67" s="8"/>
      <c r="H67" s="8"/>
      <c r="I67" s="8"/>
      <c r="J67" s="8"/>
      <c r="K67" s="8"/>
      <c r="L67" s="8"/>
      <c r="M67" s="307"/>
      <c r="N67" s="51"/>
      <c r="O67" s="51"/>
    </row>
    <row r="68" spans="13:15" ht="12.75">
      <c r="M68" s="307"/>
      <c r="N68" s="51"/>
      <c r="O68" s="51"/>
    </row>
    <row r="69" spans="13:15" ht="12.75">
      <c r="M69" s="307"/>
      <c r="N69" s="51"/>
      <c r="O69" s="51"/>
    </row>
    <row r="70" spans="13:15" ht="12.75">
      <c r="M70" s="307"/>
      <c r="N70" s="51"/>
      <c r="O70" s="51"/>
    </row>
    <row r="71" spans="13:15" ht="12.75">
      <c r="M71" s="307"/>
      <c r="N71" s="51"/>
      <c r="O71" s="51"/>
    </row>
    <row r="72" spans="13:15" ht="12.75">
      <c r="M72" s="51"/>
      <c r="N72" s="51"/>
      <c r="O72" s="51"/>
    </row>
    <row r="73" spans="13:15" ht="12.75">
      <c r="M73" s="51"/>
      <c r="N73" s="51"/>
      <c r="O73" s="51"/>
    </row>
    <row r="74" spans="13:15" ht="12.75">
      <c r="M74" s="51"/>
      <c r="N74" s="51"/>
      <c r="O74" s="51"/>
    </row>
    <row r="75" spans="13:15" ht="12.75">
      <c r="M75" s="51"/>
      <c r="N75" s="51"/>
      <c r="O75" s="51"/>
    </row>
    <row r="76" spans="13:15" ht="12.75">
      <c r="M76" s="51"/>
      <c r="N76" s="51"/>
      <c r="O76" s="51"/>
    </row>
    <row r="77" spans="13:15" ht="12.75">
      <c r="M77" s="51"/>
      <c r="N77" s="51"/>
      <c r="O77" s="51"/>
    </row>
    <row r="78" spans="13:15" ht="12.75">
      <c r="M78" s="51"/>
      <c r="N78" s="51"/>
      <c r="O78" s="51"/>
    </row>
    <row r="79" spans="13:15" ht="12.75">
      <c r="M79" s="51"/>
      <c r="N79" s="51"/>
      <c r="O79" s="51"/>
    </row>
    <row r="80" spans="13:15" ht="12.75">
      <c r="M80" s="51"/>
      <c r="N80" s="308"/>
      <c r="O80" s="308"/>
    </row>
    <row r="81" spans="13:15" ht="12.75">
      <c r="M81" s="51"/>
      <c r="N81" s="51"/>
      <c r="O81" s="51"/>
    </row>
    <row r="82" spans="13:15" ht="12.75">
      <c r="M82" s="51"/>
      <c r="N82" s="51"/>
      <c r="O82" s="51"/>
    </row>
    <row r="83" spans="13:15" ht="12.75">
      <c r="M83" s="51"/>
      <c r="N83" s="51"/>
      <c r="O83" s="51"/>
    </row>
    <row r="84" spans="13:15" ht="12.75">
      <c r="M84" s="51"/>
      <c r="N84" s="51"/>
      <c r="O84" s="51"/>
    </row>
    <row r="85" spans="13:15" ht="12.75">
      <c r="M85" s="51"/>
      <c r="N85" s="51"/>
      <c r="O85" s="51"/>
    </row>
    <row r="86" spans="13:15" ht="12.75">
      <c r="M86" s="51"/>
      <c r="N86" s="51"/>
      <c r="O86" s="51"/>
    </row>
    <row r="87" spans="8:15" ht="12.75">
      <c r="H87" s="86"/>
      <c r="I87" s="86"/>
      <c r="J87" s="86"/>
      <c r="K87" s="86"/>
      <c r="L87" s="86"/>
      <c r="M87" s="51"/>
      <c r="N87" s="51"/>
      <c r="O87" s="51"/>
    </row>
    <row r="88" spans="13:15" ht="12.75">
      <c r="M88" s="51"/>
      <c r="N88" s="51"/>
      <c r="O88" s="51"/>
    </row>
    <row r="89" spans="13:15" ht="12.75">
      <c r="M89" s="51"/>
      <c r="N89" s="51"/>
      <c r="O89" s="51"/>
    </row>
    <row r="90" spans="13:15" ht="12.75">
      <c r="M90" s="51"/>
      <c r="N90" s="51"/>
      <c r="O90" s="51"/>
    </row>
    <row r="91" spans="13:15" ht="12.75">
      <c r="M91" s="308"/>
      <c r="N91" s="51"/>
      <c r="O91" s="51"/>
    </row>
    <row r="92" spans="13:15" ht="12.75">
      <c r="M92" s="51"/>
      <c r="N92" s="51"/>
      <c r="O92" s="51"/>
    </row>
    <row r="93" spans="13:15" ht="12.75">
      <c r="M93" s="51"/>
      <c r="N93" s="51"/>
      <c r="O93" s="51"/>
    </row>
    <row r="94" spans="13:15" ht="12.75">
      <c r="M94" s="51"/>
      <c r="N94" s="51"/>
      <c r="O94" s="51"/>
    </row>
    <row r="95" spans="13:15" ht="12.75">
      <c r="M95" s="51"/>
      <c r="N95" s="51"/>
      <c r="O95" s="51"/>
    </row>
    <row r="96" spans="13:15" ht="12.75">
      <c r="M96" s="51"/>
      <c r="N96" s="51"/>
      <c r="O96" s="51"/>
    </row>
    <row r="97" spans="13:15" ht="12.75">
      <c r="M97" s="51"/>
      <c r="N97" s="51"/>
      <c r="O97" s="51"/>
    </row>
    <row r="98" spans="13:15" ht="12.75">
      <c r="M98" s="51"/>
      <c r="N98" s="51"/>
      <c r="O98" s="51"/>
    </row>
    <row r="99" spans="13:15" ht="12.75">
      <c r="M99" s="51"/>
      <c r="N99" s="51"/>
      <c r="O99" s="51"/>
    </row>
    <row r="100" spans="9:15" ht="12.75">
      <c r="I100" s="86"/>
      <c r="J100" s="86"/>
      <c r="M100" s="51"/>
      <c r="N100" s="51"/>
      <c r="O100" s="51"/>
    </row>
    <row r="101" spans="13:15" ht="12.75">
      <c r="M101" s="51"/>
      <c r="N101" s="51"/>
      <c r="O101" s="51"/>
    </row>
    <row r="102" spans="13:15" ht="12.75">
      <c r="M102" s="51"/>
      <c r="N102" s="51"/>
      <c r="O102" s="51"/>
    </row>
    <row r="103" spans="13:15" ht="12.75">
      <c r="M103" s="51"/>
      <c r="N103" s="308"/>
      <c r="O103" s="308"/>
    </row>
    <row r="104" spans="13:15" ht="12.75">
      <c r="M104" s="51"/>
      <c r="N104" s="51"/>
      <c r="O104" s="51"/>
    </row>
    <row r="105" spans="13:15" ht="12.75">
      <c r="M105" s="51"/>
      <c r="N105" s="51"/>
      <c r="O105" s="51"/>
    </row>
    <row r="110" spans="8:12" ht="12.75">
      <c r="H110" s="86"/>
      <c r="I110" s="86"/>
      <c r="J110" s="86"/>
      <c r="K110" s="86"/>
      <c r="L110" s="86"/>
    </row>
    <row r="114" ht="12.75">
      <c r="M114" s="86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156"/>
  <sheetViews>
    <sheetView zoomScale="75" zoomScaleNormal="75" zoomScalePageLayoutView="0" workbookViewId="0" topLeftCell="A1">
      <selection activeCell="J38" sqref="J38"/>
    </sheetView>
  </sheetViews>
  <sheetFormatPr defaultColWidth="9.140625" defaultRowHeight="12.75"/>
  <cols>
    <col min="1" max="1" width="33.57421875" style="0" customWidth="1"/>
    <col min="2" max="2" width="11.57421875" style="0" bestFit="1" customWidth="1"/>
    <col min="3" max="3" width="12.7109375" style="0" customWidth="1"/>
    <col min="4" max="4" width="12.28125" style="0" customWidth="1"/>
    <col min="5" max="5" width="10.421875" style="0" customWidth="1"/>
    <col min="6" max="6" width="12.28125" style="0" customWidth="1"/>
    <col min="7" max="7" width="12.28125" style="0" bestFit="1" customWidth="1"/>
    <col min="8" max="8" width="12.7109375" style="0" bestFit="1" customWidth="1"/>
    <col min="9" max="9" width="11.57421875" style="0" bestFit="1" customWidth="1"/>
    <col min="10" max="13" width="11.57421875" style="0" customWidth="1"/>
    <col min="14" max="14" width="11.140625" style="0" bestFit="1" customWidth="1"/>
    <col min="15" max="15" width="19.00390625" style="0" customWidth="1"/>
    <col min="16" max="16" width="35.28125" style="0" customWidth="1"/>
  </cols>
  <sheetData>
    <row r="1" spans="1:14" ht="12.75">
      <c r="A1" s="9" t="s">
        <v>472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12.75">
      <c r="A3" s="9"/>
      <c r="B3" s="12"/>
      <c r="C3" s="275"/>
      <c r="D3" s="275"/>
      <c r="E3" s="275" t="s">
        <v>201</v>
      </c>
      <c r="F3" s="275"/>
      <c r="G3" s="10"/>
      <c r="H3" s="10"/>
    </row>
    <row r="4" spans="1:8" ht="12.75">
      <c r="A4" s="9"/>
      <c r="B4" s="12"/>
      <c r="C4" s="275" t="s">
        <v>202</v>
      </c>
      <c r="D4" s="275"/>
      <c r="E4" s="275" t="s">
        <v>212</v>
      </c>
      <c r="F4" s="275"/>
      <c r="G4" s="10"/>
      <c r="H4" s="10"/>
    </row>
    <row r="5" spans="1:8" ht="12.75">
      <c r="A5" s="10"/>
      <c r="B5" s="12"/>
      <c r="C5" s="275" t="s">
        <v>203</v>
      </c>
      <c r="D5" s="275" t="s">
        <v>204</v>
      </c>
      <c r="E5" s="275" t="s">
        <v>205</v>
      </c>
      <c r="F5" s="275" t="s">
        <v>206</v>
      </c>
      <c r="G5" s="10"/>
      <c r="H5" s="10"/>
    </row>
    <row r="6" spans="1:8" ht="12.75">
      <c r="A6" s="75" t="s">
        <v>180</v>
      </c>
      <c r="B6" s="12" t="s">
        <v>233</v>
      </c>
      <c r="C6" s="275" t="s">
        <v>207</v>
      </c>
      <c r="D6" s="275" t="s">
        <v>208</v>
      </c>
      <c r="E6" s="275" t="s">
        <v>209</v>
      </c>
      <c r="F6" s="275" t="s">
        <v>210</v>
      </c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3.5">
      <c r="A8" s="41" t="s">
        <v>123</v>
      </c>
      <c r="B8" s="10"/>
      <c r="C8" s="10"/>
      <c r="D8" s="10"/>
      <c r="E8" s="10"/>
      <c r="F8" s="10"/>
      <c r="G8" s="10"/>
      <c r="H8" s="10"/>
    </row>
    <row r="9" spans="1:9" ht="12.75">
      <c r="A9" s="10" t="s">
        <v>371</v>
      </c>
      <c r="B9" s="305">
        <v>489.8</v>
      </c>
      <c r="C9" s="305">
        <v>17.2</v>
      </c>
      <c r="D9" s="305">
        <v>507.1</v>
      </c>
      <c r="E9" s="305">
        <v>350.9</v>
      </c>
      <c r="F9" s="305">
        <v>582.1</v>
      </c>
      <c r="G9" s="295"/>
      <c r="H9" s="295"/>
      <c r="I9" s="312"/>
    </row>
    <row r="10" spans="1:9" ht="12.75">
      <c r="A10" s="10" t="s">
        <v>234</v>
      </c>
      <c r="B10" s="305">
        <v>1615</v>
      </c>
      <c r="C10" s="305">
        <v>329.4</v>
      </c>
      <c r="D10" s="305">
        <v>1944.5</v>
      </c>
      <c r="E10" s="305">
        <v>955.5</v>
      </c>
      <c r="F10" s="305">
        <v>3352.3</v>
      </c>
      <c r="G10" s="295"/>
      <c r="H10" s="295"/>
      <c r="I10" s="312"/>
    </row>
    <row r="11" spans="1:9" ht="12.75">
      <c r="A11" s="10" t="s">
        <v>25</v>
      </c>
      <c r="B11" s="305">
        <v>3526.9</v>
      </c>
      <c r="C11" s="305">
        <v>84</v>
      </c>
      <c r="D11" s="305">
        <v>3611</v>
      </c>
      <c r="E11" s="305">
        <v>1852.8</v>
      </c>
      <c r="F11" s="305">
        <v>360.9</v>
      </c>
      <c r="G11" s="295"/>
      <c r="H11" s="295"/>
      <c r="I11" s="312"/>
    </row>
    <row r="12" spans="1:9" ht="12.75">
      <c r="A12" s="10" t="s">
        <v>26</v>
      </c>
      <c r="B12" s="305">
        <v>607.2</v>
      </c>
      <c r="C12" s="305">
        <v>28</v>
      </c>
      <c r="D12" s="305">
        <v>635.3</v>
      </c>
      <c r="E12" s="305">
        <v>280.2</v>
      </c>
      <c r="F12" s="305">
        <v>51</v>
      </c>
      <c r="G12" s="295"/>
      <c r="H12" s="295"/>
      <c r="I12" s="312"/>
    </row>
    <row r="13" spans="1:9" ht="12.75">
      <c r="A13" s="10" t="s">
        <v>27</v>
      </c>
      <c r="B13" s="305">
        <v>5467.4</v>
      </c>
      <c r="C13" s="305">
        <v>56</v>
      </c>
      <c r="D13" s="305">
        <v>5523.4</v>
      </c>
      <c r="E13" s="305">
        <v>1883.4</v>
      </c>
      <c r="F13" s="305">
        <v>7665.4</v>
      </c>
      <c r="G13" s="295"/>
      <c r="H13" s="295"/>
      <c r="I13" s="312"/>
    </row>
    <row r="14" spans="1:9" ht="12.75">
      <c r="A14" s="10" t="s">
        <v>28</v>
      </c>
      <c r="B14" s="305">
        <v>226.4</v>
      </c>
      <c r="C14" s="305" t="s">
        <v>16</v>
      </c>
      <c r="D14" s="305">
        <v>226.4</v>
      </c>
      <c r="E14" s="305">
        <v>226.4</v>
      </c>
      <c r="F14" s="305">
        <v>203.8</v>
      </c>
      <c r="G14" s="295"/>
      <c r="H14" s="295"/>
      <c r="I14" s="312"/>
    </row>
    <row r="15" spans="1:9" ht="12.75">
      <c r="A15" s="10" t="s">
        <v>373</v>
      </c>
      <c r="B15" s="305">
        <v>2563.2</v>
      </c>
      <c r="C15" s="305" t="s">
        <v>16</v>
      </c>
      <c r="D15" s="305">
        <v>2563.2</v>
      </c>
      <c r="E15" s="305">
        <v>1011.6</v>
      </c>
      <c r="F15" s="305">
        <v>3521.6</v>
      </c>
      <c r="G15" s="295"/>
      <c r="H15" s="295"/>
      <c r="I15" s="312"/>
    </row>
    <row r="16" spans="1:9" ht="12.75">
      <c r="A16" s="10" t="s">
        <v>235</v>
      </c>
      <c r="B16" s="305">
        <v>3918.7</v>
      </c>
      <c r="C16" s="305">
        <v>45.2</v>
      </c>
      <c r="D16" s="305">
        <v>3963.9</v>
      </c>
      <c r="E16" s="305">
        <v>1663.4</v>
      </c>
      <c r="F16" s="305">
        <v>3657.6</v>
      </c>
      <c r="G16" s="295"/>
      <c r="H16" s="295"/>
      <c r="I16" s="312"/>
    </row>
    <row r="17" spans="1:9" ht="12.75">
      <c r="A17" s="10" t="s">
        <v>39</v>
      </c>
      <c r="B17" s="305">
        <v>14636.1</v>
      </c>
      <c r="C17" s="305">
        <v>292.5</v>
      </c>
      <c r="D17" s="305">
        <v>14928.6</v>
      </c>
      <c r="E17" s="305">
        <v>3561.7</v>
      </c>
      <c r="F17" s="305">
        <v>2489.2</v>
      </c>
      <c r="G17" s="295"/>
      <c r="H17" s="295"/>
      <c r="I17" s="312"/>
    </row>
    <row r="18" spans="1:9" ht="12.75">
      <c r="A18" s="10" t="s">
        <v>377</v>
      </c>
      <c r="B18" s="305">
        <v>105.3</v>
      </c>
      <c r="C18" s="305" t="s">
        <v>16</v>
      </c>
      <c r="D18" s="305">
        <v>105.3</v>
      </c>
      <c r="E18" s="305">
        <v>105.3</v>
      </c>
      <c r="F18" s="305">
        <v>2.8</v>
      </c>
      <c r="G18" s="295"/>
      <c r="H18" s="295"/>
      <c r="I18" s="312"/>
    </row>
    <row r="19" spans="1:9" ht="12.75">
      <c r="A19" s="10" t="s">
        <v>236</v>
      </c>
      <c r="B19" s="305">
        <v>6500.8</v>
      </c>
      <c r="C19" s="305">
        <v>525.3</v>
      </c>
      <c r="D19" s="305">
        <v>7026.1</v>
      </c>
      <c r="E19" s="305">
        <v>2821.4</v>
      </c>
      <c r="F19" s="305">
        <v>7743.7</v>
      </c>
      <c r="G19" s="295"/>
      <c r="H19" s="295"/>
      <c r="I19" s="312"/>
    </row>
    <row r="20" spans="1:9" ht="12.75">
      <c r="A20" s="10" t="s">
        <v>43</v>
      </c>
      <c r="B20" s="305">
        <v>1409.6</v>
      </c>
      <c r="C20" s="305">
        <v>223.1</v>
      </c>
      <c r="D20" s="305">
        <v>1632.6</v>
      </c>
      <c r="E20" s="305">
        <v>719.6</v>
      </c>
      <c r="F20" s="305">
        <v>2696.1</v>
      </c>
      <c r="G20" s="295"/>
      <c r="H20" s="295"/>
      <c r="I20" s="312"/>
    </row>
    <row r="21" spans="1:9" ht="12.75">
      <c r="A21" s="10" t="s">
        <v>379</v>
      </c>
      <c r="B21" s="305" t="s">
        <v>16</v>
      </c>
      <c r="C21" s="305">
        <v>59.5</v>
      </c>
      <c r="D21" s="305">
        <v>59.5</v>
      </c>
      <c r="E21" s="305">
        <v>59.5</v>
      </c>
      <c r="F21" s="305">
        <v>76.7</v>
      </c>
      <c r="G21" s="295"/>
      <c r="H21" s="295"/>
      <c r="I21" s="312"/>
    </row>
    <row r="22" spans="1:9" ht="12.75">
      <c r="A22" s="10" t="s">
        <v>44</v>
      </c>
      <c r="B22" s="305">
        <v>35.3</v>
      </c>
      <c r="C22" s="305" t="s">
        <v>16</v>
      </c>
      <c r="D22" s="305">
        <v>35.3</v>
      </c>
      <c r="E22" s="305">
        <v>35.3</v>
      </c>
      <c r="F22" s="305">
        <v>38.8</v>
      </c>
      <c r="G22" s="295"/>
      <c r="H22" s="295"/>
      <c r="I22" s="312"/>
    </row>
    <row r="23" spans="1:9" ht="12.75">
      <c r="A23" s="10" t="s">
        <v>45</v>
      </c>
      <c r="B23" s="305">
        <v>4661.6</v>
      </c>
      <c r="C23" s="305">
        <v>107.7</v>
      </c>
      <c r="D23" s="305">
        <v>4769.3</v>
      </c>
      <c r="E23" s="305">
        <v>1864</v>
      </c>
      <c r="F23" s="305">
        <v>701.8</v>
      </c>
      <c r="G23" s="295"/>
      <c r="H23" s="295"/>
      <c r="I23" s="312"/>
    </row>
    <row r="24" spans="1:9" ht="12.75">
      <c r="A24" s="10"/>
      <c r="B24" s="305"/>
      <c r="C24" s="305"/>
      <c r="D24" s="305"/>
      <c r="E24" s="305"/>
      <c r="F24" s="305"/>
      <c r="G24" s="295"/>
      <c r="H24" s="295"/>
      <c r="I24" s="312"/>
    </row>
    <row r="25" spans="1:9" ht="13.5">
      <c r="A25" s="24" t="s">
        <v>182</v>
      </c>
      <c r="B25" s="309">
        <v>45763.4</v>
      </c>
      <c r="C25" s="310">
        <v>1768</v>
      </c>
      <c r="D25" s="310">
        <v>47531.4</v>
      </c>
      <c r="E25" s="310">
        <v>4041</v>
      </c>
      <c r="F25" s="310">
        <v>33143.8</v>
      </c>
      <c r="G25" s="295"/>
      <c r="H25" s="295"/>
      <c r="I25" s="312"/>
    </row>
    <row r="26" spans="1:9" ht="13.5">
      <c r="A26" s="42"/>
      <c r="B26" s="314"/>
      <c r="C26" s="314"/>
      <c r="D26" s="314"/>
      <c r="E26" s="314"/>
      <c r="F26" s="314"/>
      <c r="G26" s="304"/>
      <c r="H26" s="304"/>
      <c r="I26" s="304"/>
    </row>
    <row r="27" spans="1:9" ht="13.5">
      <c r="A27" s="42"/>
      <c r="B27" s="321"/>
      <c r="C27" s="321"/>
      <c r="D27" s="315"/>
      <c r="E27" s="315"/>
      <c r="F27" s="315"/>
      <c r="G27" s="315" t="s">
        <v>201</v>
      </c>
      <c r="H27" s="315"/>
      <c r="I27" s="312"/>
    </row>
    <row r="28" spans="1:9" ht="12.75">
      <c r="A28" s="46"/>
      <c r="B28" s="321" t="s">
        <v>202</v>
      </c>
      <c r="C28" s="321"/>
      <c r="D28" s="315"/>
      <c r="E28" s="315"/>
      <c r="F28" s="315"/>
      <c r="G28" s="315" t="s">
        <v>212</v>
      </c>
      <c r="H28" s="315"/>
      <c r="I28" s="312"/>
    </row>
    <row r="29" spans="1:9" ht="12.75">
      <c r="A29" s="10"/>
      <c r="B29" s="321" t="s">
        <v>213</v>
      </c>
      <c r="C29" s="321"/>
      <c r="D29" s="315" t="s">
        <v>214</v>
      </c>
      <c r="E29" s="315"/>
      <c r="F29" s="315" t="s">
        <v>204</v>
      </c>
      <c r="G29" s="315" t="s">
        <v>205</v>
      </c>
      <c r="H29" s="315" t="s">
        <v>206</v>
      </c>
      <c r="I29" s="312"/>
    </row>
    <row r="30" spans="1:9" ht="12.75">
      <c r="A30" s="75" t="s">
        <v>180</v>
      </c>
      <c r="B30" s="321" t="s">
        <v>207</v>
      </c>
      <c r="C30" s="321" t="s">
        <v>446</v>
      </c>
      <c r="D30" s="315" t="s">
        <v>217</v>
      </c>
      <c r="E30" s="315" t="s">
        <v>237</v>
      </c>
      <c r="F30" s="315" t="s">
        <v>208</v>
      </c>
      <c r="G30" s="315" t="s">
        <v>209</v>
      </c>
      <c r="H30" s="315" t="s">
        <v>210</v>
      </c>
      <c r="I30" s="312"/>
    </row>
    <row r="31" spans="1:27" s="51" customFormat="1" ht="12.75">
      <c r="A31" s="10"/>
      <c r="B31" s="305"/>
      <c r="C31" s="295"/>
      <c r="D31" s="295"/>
      <c r="E31" s="295"/>
      <c r="F31" s="295"/>
      <c r="G31" s="295"/>
      <c r="H31" s="295"/>
      <c r="I31" s="31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51" customFormat="1" ht="13.5">
      <c r="A32" s="41" t="s">
        <v>176</v>
      </c>
      <c r="B32" s="305"/>
      <c r="C32" s="295"/>
      <c r="D32" s="295"/>
      <c r="E32" s="295"/>
      <c r="F32" s="295"/>
      <c r="G32" s="295"/>
      <c r="H32" s="295"/>
      <c r="I32" s="31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51" customFormat="1" ht="12.75">
      <c r="A33" s="10" t="s">
        <v>61</v>
      </c>
      <c r="B33" s="305">
        <v>8.6</v>
      </c>
      <c r="C33" s="305">
        <v>385.2</v>
      </c>
      <c r="D33" s="305" t="s">
        <v>16</v>
      </c>
      <c r="E33" s="305" t="s">
        <v>16</v>
      </c>
      <c r="F33" s="305">
        <v>393.9</v>
      </c>
      <c r="G33" s="305">
        <v>316.7</v>
      </c>
      <c r="H33" s="305">
        <v>26.7</v>
      </c>
      <c r="I33" s="31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9" ht="12.75">
      <c r="A34" s="10" t="s">
        <v>73</v>
      </c>
      <c r="B34" s="305">
        <v>2127.1</v>
      </c>
      <c r="C34" s="305">
        <v>5931.400000000001</v>
      </c>
      <c r="D34" s="305" t="s">
        <v>16</v>
      </c>
      <c r="E34" s="305" t="s">
        <v>16</v>
      </c>
      <c r="F34" s="305">
        <v>8058.5</v>
      </c>
      <c r="G34" s="305">
        <v>3696.3</v>
      </c>
      <c r="H34" s="305">
        <v>2573.8</v>
      </c>
      <c r="I34" s="312"/>
    </row>
    <row r="35" spans="1:9" ht="12.75">
      <c r="A35" s="10" t="s">
        <v>74</v>
      </c>
      <c r="B35" s="305">
        <v>102.1</v>
      </c>
      <c r="C35" s="305" t="s">
        <v>16</v>
      </c>
      <c r="D35" s="305" t="s">
        <v>16</v>
      </c>
      <c r="E35" s="305" t="s">
        <v>16</v>
      </c>
      <c r="F35" s="305">
        <v>102.1</v>
      </c>
      <c r="G35" s="305">
        <v>102.1</v>
      </c>
      <c r="H35" s="305">
        <v>81.7</v>
      </c>
      <c r="I35" s="312"/>
    </row>
    <row r="36" spans="1:9" ht="12.75">
      <c r="A36" s="10" t="s">
        <v>78</v>
      </c>
      <c r="B36" s="305">
        <v>346.1</v>
      </c>
      <c r="C36" s="305" t="s">
        <v>16</v>
      </c>
      <c r="D36" s="305">
        <v>1292.7</v>
      </c>
      <c r="E36" s="305" t="s">
        <v>16</v>
      </c>
      <c r="F36" s="305">
        <v>1638.8</v>
      </c>
      <c r="G36" s="305">
        <v>1638.8</v>
      </c>
      <c r="H36" s="305">
        <v>1463.5</v>
      </c>
      <c r="I36" s="312"/>
    </row>
    <row r="37" spans="1:9" ht="12.75">
      <c r="A37" s="10" t="s">
        <v>82</v>
      </c>
      <c r="B37" s="305">
        <v>722.9</v>
      </c>
      <c r="C37" s="305" t="s">
        <v>16</v>
      </c>
      <c r="D37" s="305" t="s">
        <v>16</v>
      </c>
      <c r="E37" s="305" t="s">
        <v>16</v>
      </c>
      <c r="F37" s="305">
        <v>722.9</v>
      </c>
      <c r="G37" s="305">
        <v>722.9</v>
      </c>
      <c r="H37" s="305">
        <v>463.4</v>
      </c>
      <c r="I37" s="312"/>
    </row>
    <row r="38" spans="1:9" ht="12.75">
      <c r="A38" s="10" t="s">
        <v>85</v>
      </c>
      <c r="B38" s="305">
        <v>2563.9</v>
      </c>
      <c r="C38" s="305" t="s">
        <v>16</v>
      </c>
      <c r="D38" s="305" t="s">
        <v>16</v>
      </c>
      <c r="E38" s="305" t="s">
        <v>16</v>
      </c>
      <c r="F38" s="305">
        <v>2563.9</v>
      </c>
      <c r="G38" s="305">
        <v>2563.9</v>
      </c>
      <c r="H38" s="305">
        <v>1768.9</v>
      </c>
      <c r="I38" s="312"/>
    </row>
    <row r="39" spans="1:9" ht="12.75">
      <c r="A39" s="10" t="s">
        <v>87</v>
      </c>
      <c r="B39" s="305">
        <v>123.8</v>
      </c>
      <c r="C39" s="305" t="s">
        <v>16</v>
      </c>
      <c r="D39" s="305" t="s">
        <v>16</v>
      </c>
      <c r="E39" s="305" t="s">
        <v>16</v>
      </c>
      <c r="F39" s="305">
        <v>123.8</v>
      </c>
      <c r="G39" s="305">
        <v>123.8</v>
      </c>
      <c r="H39" s="305">
        <v>52.1</v>
      </c>
      <c r="I39" s="312"/>
    </row>
    <row r="40" spans="1:9" ht="12.75">
      <c r="A40" s="10" t="s">
        <v>88</v>
      </c>
      <c r="B40" s="305">
        <v>131.6</v>
      </c>
      <c r="C40" s="305" t="s">
        <v>16</v>
      </c>
      <c r="D40" s="305" t="s">
        <v>16</v>
      </c>
      <c r="E40" s="305" t="s">
        <v>16</v>
      </c>
      <c r="F40" s="305">
        <v>131.6</v>
      </c>
      <c r="G40" s="305">
        <v>131.6</v>
      </c>
      <c r="H40" s="305">
        <v>108.6</v>
      </c>
      <c r="I40" s="312"/>
    </row>
    <row r="41" spans="1:9" ht="12.75">
      <c r="A41" s="10" t="s">
        <v>90</v>
      </c>
      <c r="B41" s="305" t="s">
        <v>16</v>
      </c>
      <c r="C41" s="305" t="s">
        <v>16</v>
      </c>
      <c r="D41" s="305" t="s">
        <v>16</v>
      </c>
      <c r="E41" s="305">
        <v>38.7</v>
      </c>
      <c r="F41" s="305">
        <v>38.7</v>
      </c>
      <c r="G41" s="305">
        <v>38.7</v>
      </c>
      <c r="H41" s="305">
        <v>5.8</v>
      </c>
      <c r="I41" s="312"/>
    </row>
    <row r="42" spans="1:9" ht="12.75">
      <c r="A42" s="10" t="s">
        <v>92</v>
      </c>
      <c r="B42" s="305">
        <v>912.9</v>
      </c>
      <c r="C42" s="305" t="s">
        <v>16</v>
      </c>
      <c r="D42" s="305" t="s">
        <v>16</v>
      </c>
      <c r="E42" s="305" t="s">
        <v>16</v>
      </c>
      <c r="F42" s="305">
        <v>912.9</v>
      </c>
      <c r="G42" s="305">
        <v>912.9</v>
      </c>
      <c r="H42" s="305">
        <v>3314.7</v>
      </c>
      <c r="I42" s="312"/>
    </row>
    <row r="43" spans="1:9" ht="12.75">
      <c r="A43" s="10" t="s">
        <v>93</v>
      </c>
      <c r="B43" s="305">
        <v>341.8</v>
      </c>
      <c r="C43" s="305" t="s">
        <v>16</v>
      </c>
      <c r="D43" s="305" t="s">
        <v>16</v>
      </c>
      <c r="E43" s="305" t="s">
        <v>16</v>
      </c>
      <c r="F43" s="305">
        <v>341.8</v>
      </c>
      <c r="G43" s="305">
        <v>341.8</v>
      </c>
      <c r="H43" s="305">
        <v>4.2</v>
      </c>
      <c r="I43" s="312"/>
    </row>
    <row r="44" spans="1:9" ht="12.75">
      <c r="A44" s="10"/>
      <c r="B44" s="325"/>
      <c r="C44" s="325"/>
      <c r="D44" s="325"/>
      <c r="E44" s="335"/>
      <c r="F44" s="335"/>
      <c r="G44" s="335"/>
      <c r="H44" s="295"/>
      <c r="I44" s="312"/>
    </row>
    <row r="45" spans="1:9" ht="13.5">
      <c r="A45" s="24" t="s">
        <v>183</v>
      </c>
      <c r="B45" s="309">
        <v>7380.7</v>
      </c>
      <c r="C45" s="309">
        <v>6316.7</v>
      </c>
      <c r="D45" s="309">
        <v>1292.7</v>
      </c>
      <c r="E45" s="310">
        <v>38.7</v>
      </c>
      <c r="F45" s="310">
        <v>15028.8</v>
      </c>
      <c r="G45" s="310">
        <v>4001</v>
      </c>
      <c r="H45" s="310">
        <v>9863.2</v>
      </c>
      <c r="I45" s="312"/>
    </row>
    <row r="46" spans="1:29" ht="13.5">
      <c r="A46" s="42"/>
      <c r="B46" s="314"/>
      <c r="C46" s="314"/>
      <c r="D46" s="314"/>
      <c r="E46" s="314"/>
      <c r="F46" s="314"/>
      <c r="G46" s="314"/>
      <c r="H46" s="314"/>
      <c r="I46" s="312"/>
      <c r="AC46">
        <v>16.1</v>
      </c>
    </row>
    <row r="47" spans="1:9" ht="13.5">
      <c r="A47" s="42"/>
      <c r="B47" s="321"/>
      <c r="C47" s="315"/>
      <c r="D47" s="315" t="s">
        <v>201</v>
      </c>
      <c r="E47" s="315"/>
      <c r="F47" s="295"/>
      <c r="G47" s="295"/>
      <c r="H47" s="295"/>
      <c r="I47" s="312"/>
    </row>
    <row r="48" spans="1:20" ht="13.5">
      <c r="A48" s="42"/>
      <c r="B48" s="321"/>
      <c r="C48" s="315"/>
      <c r="D48" s="315" t="s">
        <v>212</v>
      </c>
      <c r="E48" s="315"/>
      <c r="F48" s="295"/>
      <c r="G48" s="295"/>
      <c r="H48" s="295"/>
      <c r="I48" s="312"/>
      <c r="Q48" t="s">
        <v>16</v>
      </c>
      <c r="R48">
        <v>114.9</v>
      </c>
      <c r="S48">
        <v>114.9</v>
      </c>
      <c r="T48">
        <v>40.2</v>
      </c>
    </row>
    <row r="49" spans="1:20" ht="12.75">
      <c r="A49" s="45"/>
      <c r="B49" s="321"/>
      <c r="C49" s="315" t="s">
        <v>204</v>
      </c>
      <c r="D49" s="315" t="s">
        <v>205</v>
      </c>
      <c r="E49" s="315" t="s">
        <v>206</v>
      </c>
      <c r="F49" s="295"/>
      <c r="G49" s="295"/>
      <c r="H49" s="295"/>
      <c r="I49" s="312"/>
      <c r="Q49" t="s">
        <v>16</v>
      </c>
      <c r="R49">
        <v>270.4</v>
      </c>
      <c r="S49">
        <v>270.4</v>
      </c>
      <c r="T49">
        <v>40.3</v>
      </c>
    </row>
    <row r="50" spans="1:9" ht="12.75">
      <c r="A50" s="75" t="s">
        <v>180</v>
      </c>
      <c r="B50" s="321" t="s">
        <v>222</v>
      </c>
      <c r="C50" s="315" t="s">
        <v>208</v>
      </c>
      <c r="D50" s="315" t="s">
        <v>209</v>
      </c>
      <c r="E50" s="315" t="s">
        <v>210</v>
      </c>
      <c r="F50" s="295"/>
      <c r="G50" s="295"/>
      <c r="H50" s="295"/>
      <c r="I50" s="312"/>
    </row>
    <row r="51" spans="1:20" ht="12.75">
      <c r="A51" s="10"/>
      <c r="B51" s="295"/>
      <c r="C51" s="295"/>
      <c r="D51" s="295"/>
      <c r="E51" s="295"/>
      <c r="F51" s="295"/>
      <c r="G51" s="295"/>
      <c r="H51" s="295"/>
      <c r="I51" s="312"/>
      <c r="Q51" t="s">
        <v>16</v>
      </c>
      <c r="R51">
        <v>385.3</v>
      </c>
      <c r="T51">
        <v>80.5</v>
      </c>
    </row>
    <row r="52" spans="1:20" s="51" customFormat="1" ht="13.5">
      <c r="A52" s="41" t="s">
        <v>125</v>
      </c>
      <c r="B52" s="295"/>
      <c r="C52" s="295"/>
      <c r="D52" s="295"/>
      <c r="E52" s="295"/>
      <c r="F52" s="295"/>
      <c r="G52" s="295"/>
      <c r="H52" s="295"/>
      <c r="I52" s="312"/>
      <c r="J52"/>
      <c r="K52"/>
      <c r="L52"/>
      <c r="M52"/>
      <c r="N52"/>
      <c r="O52"/>
      <c r="P52"/>
      <c r="Q52"/>
      <c r="R52"/>
      <c r="S52"/>
      <c r="T52"/>
    </row>
    <row r="53" spans="1:20" s="51" customFormat="1" ht="12.75">
      <c r="A53" s="54" t="s">
        <v>97</v>
      </c>
      <c r="B53" s="305">
        <v>164.2</v>
      </c>
      <c r="C53" s="305">
        <v>164.2</v>
      </c>
      <c r="D53" s="305">
        <v>164.2</v>
      </c>
      <c r="E53" s="305">
        <v>3.3</v>
      </c>
      <c r="F53" s="295"/>
      <c r="G53" s="295"/>
      <c r="H53" s="295"/>
      <c r="I53" s="312"/>
      <c r="J53"/>
      <c r="K53"/>
      <c r="L53"/>
      <c r="M53"/>
      <c r="N53"/>
      <c r="O53"/>
      <c r="P53"/>
      <c r="Q53" t="s">
        <v>16</v>
      </c>
      <c r="R53">
        <v>55.9</v>
      </c>
      <c r="S53">
        <v>55.9</v>
      </c>
      <c r="T53">
        <v>167.7</v>
      </c>
    </row>
    <row r="54" spans="1:20" s="51" customFormat="1" ht="12.75">
      <c r="A54" s="54" t="s">
        <v>389</v>
      </c>
      <c r="B54" s="305">
        <v>8.6</v>
      </c>
      <c r="C54" s="305">
        <v>8.6</v>
      </c>
      <c r="D54" s="305">
        <v>8.6</v>
      </c>
      <c r="E54" s="305">
        <v>0.9</v>
      </c>
      <c r="F54" s="295"/>
      <c r="G54" s="295"/>
      <c r="H54" s="295"/>
      <c r="I54" s="312"/>
      <c r="J54"/>
      <c r="K54"/>
      <c r="L54"/>
      <c r="M54"/>
      <c r="N54"/>
      <c r="O54"/>
      <c r="P54"/>
      <c r="Q54"/>
      <c r="R54"/>
      <c r="S54"/>
      <c r="T54"/>
    </row>
    <row r="55" spans="1:20" s="51" customFormat="1" ht="12.75">
      <c r="A55" s="54" t="s">
        <v>101</v>
      </c>
      <c r="B55" s="305">
        <v>809.4</v>
      </c>
      <c r="C55" s="305">
        <v>809.4</v>
      </c>
      <c r="D55" s="305">
        <v>643.2</v>
      </c>
      <c r="E55" s="305">
        <v>6.3</v>
      </c>
      <c r="F55" s="295"/>
      <c r="G55" s="295"/>
      <c r="H55" s="295"/>
      <c r="I55" s="312"/>
      <c r="J55"/>
      <c r="K55"/>
      <c r="L55"/>
      <c r="M55"/>
      <c r="N55"/>
      <c r="O55"/>
      <c r="P55"/>
      <c r="Q55" t="s">
        <v>16</v>
      </c>
      <c r="R55">
        <v>55.9</v>
      </c>
      <c r="S55"/>
      <c r="T55">
        <v>167.7</v>
      </c>
    </row>
    <row r="56" spans="1:9" ht="12.75">
      <c r="A56" s="54" t="s">
        <v>390</v>
      </c>
      <c r="B56" s="305">
        <v>78.4</v>
      </c>
      <c r="C56" s="305">
        <v>78.4</v>
      </c>
      <c r="D56" s="305">
        <v>78.4</v>
      </c>
      <c r="E56" s="305">
        <v>5.6</v>
      </c>
      <c r="F56" s="295"/>
      <c r="G56" s="295"/>
      <c r="H56" s="295"/>
      <c r="I56" s="312"/>
    </row>
    <row r="57" spans="1:20" ht="12.75">
      <c r="A57" s="10"/>
      <c r="B57" s="295"/>
      <c r="C57" s="295"/>
      <c r="D57" s="295"/>
      <c r="E57" s="295"/>
      <c r="F57" s="295"/>
      <c r="G57" s="295"/>
      <c r="H57" s="295"/>
      <c r="I57" s="312"/>
      <c r="Q57">
        <v>38.7</v>
      </c>
      <c r="R57" s="86">
        <v>64062.1</v>
      </c>
      <c r="T57" s="86">
        <v>43271.4</v>
      </c>
    </row>
    <row r="58" spans="1:9" ht="13.5">
      <c r="A58" s="24" t="s">
        <v>185</v>
      </c>
      <c r="B58" s="309">
        <v>1060.6</v>
      </c>
      <c r="C58" s="310">
        <v>1060.6</v>
      </c>
      <c r="D58" s="310">
        <v>894</v>
      </c>
      <c r="E58" s="310">
        <v>16.1</v>
      </c>
      <c r="F58" s="295"/>
      <c r="G58" s="295"/>
      <c r="H58" s="295"/>
      <c r="I58" s="312"/>
    </row>
    <row r="59" spans="1:14" ht="13.5">
      <c r="A59" s="42"/>
      <c r="B59" s="314"/>
      <c r="C59" s="314"/>
      <c r="D59" s="304"/>
      <c r="E59" s="304"/>
      <c r="F59" s="304"/>
      <c r="G59" s="304"/>
      <c r="H59" s="304"/>
      <c r="I59" s="304"/>
      <c r="J59" s="45"/>
      <c r="K59" s="45"/>
      <c r="L59" s="45"/>
      <c r="M59" s="45"/>
      <c r="N59" s="45"/>
    </row>
    <row r="60" spans="1:9" ht="13.5">
      <c r="A60" s="42"/>
      <c r="B60" s="321"/>
      <c r="C60" s="315"/>
      <c r="D60" s="315" t="s">
        <v>201</v>
      </c>
      <c r="E60" s="315"/>
      <c r="F60" s="295"/>
      <c r="G60" s="295"/>
      <c r="H60" s="295"/>
      <c r="I60" s="312"/>
    </row>
    <row r="61" spans="1:9" ht="13.5">
      <c r="A61" s="42"/>
      <c r="B61" s="321"/>
      <c r="C61" s="315"/>
      <c r="D61" s="315" t="s">
        <v>212</v>
      </c>
      <c r="E61" s="315"/>
      <c r="F61" s="295"/>
      <c r="G61" s="295"/>
      <c r="H61" s="295"/>
      <c r="I61" s="312"/>
    </row>
    <row r="62" spans="1:9" ht="13.5">
      <c r="A62" s="42"/>
      <c r="B62" s="321"/>
      <c r="C62" s="315" t="s">
        <v>204</v>
      </c>
      <c r="D62" s="315" t="s">
        <v>205</v>
      </c>
      <c r="E62" s="315" t="s">
        <v>206</v>
      </c>
      <c r="F62" s="295"/>
      <c r="G62" s="295"/>
      <c r="H62" s="295"/>
      <c r="I62" s="312"/>
    </row>
    <row r="63" spans="1:9" ht="12.75">
      <c r="A63" s="75" t="s">
        <v>180</v>
      </c>
      <c r="B63" s="321" t="s">
        <v>224</v>
      </c>
      <c r="C63" s="315" t="s">
        <v>208</v>
      </c>
      <c r="D63" s="315" t="s">
        <v>209</v>
      </c>
      <c r="E63" s="315" t="s">
        <v>210</v>
      </c>
      <c r="F63" s="295"/>
      <c r="G63" s="295"/>
      <c r="H63" s="295"/>
      <c r="I63" s="312"/>
    </row>
    <row r="64" spans="1:9" s="51" customFormat="1" ht="12.75">
      <c r="A64" s="10"/>
      <c r="B64" s="295"/>
      <c r="C64" s="295"/>
      <c r="D64" s="295"/>
      <c r="E64" s="295"/>
      <c r="F64" s="304"/>
      <c r="G64" s="304"/>
      <c r="H64" s="304"/>
      <c r="I64" s="319"/>
    </row>
    <row r="65" spans="1:11" s="51" customFormat="1" ht="13.5">
      <c r="A65" s="41" t="s">
        <v>126</v>
      </c>
      <c r="B65" s="295"/>
      <c r="C65" s="295"/>
      <c r="D65" s="295"/>
      <c r="E65" s="295"/>
      <c r="F65" s="295"/>
      <c r="G65" s="295"/>
      <c r="H65" s="295"/>
      <c r="I65" s="312"/>
      <c r="K65"/>
    </row>
    <row r="66" spans="1:9" s="51" customFormat="1" ht="12.75">
      <c r="A66" s="10" t="s">
        <v>146</v>
      </c>
      <c r="B66" s="305">
        <v>114.9</v>
      </c>
      <c r="C66" s="305">
        <v>114.9</v>
      </c>
      <c r="D66" s="305">
        <v>114.9</v>
      </c>
      <c r="E66" s="305">
        <v>40.2</v>
      </c>
      <c r="F66" s="304"/>
      <c r="G66" s="304"/>
      <c r="H66" s="304"/>
      <c r="I66" s="319"/>
    </row>
    <row r="67" spans="1:9" s="51" customFormat="1" ht="12.75">
      <c r="A67" s="10" t="s">
        <v>104</v>
      </c>
      <c r="B67" s="305">
        <v>270.4</v>
      </c>
      <c r="C67" s="305">
        <v>270.4</v>
      </c>
      <c r="D67" s="305">
        <v>270.4</v>
      </c>
      <c r="E67" s="305">
        <v>40.3</v>
      </c>
      <c r="F67" s="304"/>
      <c r="G67" s="304"/>
      <c r="H67" s="304"/>
      <c r="I67" s="319"/>
    </row>
    <row r="68" spans="1:9" ht="12.75">
      <c r="A68" s="10"/>
      <c r="B68" s="305"/>
      <c r="C68" s="305"/>
      <c r="D68" s="305"/>
      <c r="E68" s="305"/>
      <c r="F68" s="295"/>
      <c r="G68" s="295"/>
      <c r="H68" s="295"/>
      <c r="I68" s="312"/>
    </row>
    <row r="69" spans="1:9" ht="13.5">
      <c r="A69" s="24" t="s">
        <v>187</v>
      </c>
      <c r="B69" s="310">
        <v>385.3</v>
      </c>
      <c r="C69" s="310">
        <v>385.3</v>
      </c>
      <c r="D69" s="310">
        <v>385.3</v>
      </c>
      <c r="E69" s="310">
        <v>80.5</v>
      </c>
      <c r="F69" s="295"/>
      <c r="G69" s="295"/>
      <c r="H69" s="295"/>
      <c r="I69" s="312"/>
    </row>
    <row r="70" spans="1:14" ht="13.5">
      <c r="A70" s="41"/>
      <c r="B70" s="305"/>
      <c r="C70" s="305"/>
      <c r="D70" s="305"/>
      <c r="E70" s="305"/>
      <c r="F70" s="305"/>
      <c r="G70" s="305"/>
      <c r="H70" s="305"/>
      <c r="I70" s="295"/>
      <c r="J70" s="10"/>
      <c r="K70" s="10"/>
      <c r="L70" s="10"/>
      <c r="M70" s="10"/>
      <c r="N70" s="10"/>
    </row>
    <row r="71" spans="1:9" ht="13.5">
      <c r="A71" s="42"/>
      <c r="B71" s="321"/>
      <c r="C71" s="315"/>
      <c r="D71" s="315" t="s">
        <v>201</v>
      </c>
      <c r="E71" s="315"/>
      <c r="F71" s="295"/>
      <c r="G71" s="295"/>
      <c r="H71" s="295"/>
      <c r="I71" s="312"/>
    </row>
    <row r="72" spans="1:9" ht="13.5">
      <c r="A72" s="42"/>
      <c r="B72" s="321"/>
      <c r="C72" s="315"/>
      <c r="D72" s="315" t="s">
        <v>212</v>
      </c>
      <c r="E72" s="315"/>
      <c r="F72" s="295"/>
      <c r="G72" s="295"/>
      <c r="H72" s="295"/>
      <c r="I72" s="312"/>
    </row>
    <row r="73" spans="1:9" ht="13.5">
      <c r="A73" s="42"/>
      <c r="B73" s="321" t="s">
        <v>225</v>
      </c>
      <c r="C73" s="315" t="s">
        <v>204</v>
      </c>
      <c r="D73" s="315" t="s">
        <v>205</v>
      </c>
      <c r="E73" s="315" t="s">
        <v>206</v>
      </c>
      <c r="F73" s="295"/>
      <c r="G73" s="295"/>
      <c r="H73" s="295"/>
      <c r="I73" s="312"/>
    </row>
    <row r="74" spans="1:9" ht="12.75">
      <c r="A74" s="75" t="s">
        <v>180</v>
      </c>
      <c r="B74" s="321" t="s">
        <v>226</v>
      </c>
      <c r="C74" s="315" t="s">
        <v>208</v>
      </c>
      <c r="D74" s="315" t="s">
        <v>209</v>
      </c>
      <c r="E74" s="315" t="s">
        <v>210</v>
      </c>
      <c r="F74" s="295"/>
      <c r="G74" s="295"/>
      <c r="H74" s="295"/>
      <c r="I74" s="312"/>
    </row>
    <row r="75" spans="1:9" s="51" customFormat="1" ht="12.75">
      <c r="A75" s="10"/>
      <c r="B75" s="321"/>
      <c r="C75" s="315"/>
      <c r="D75" s="315"/>
      <c r="E75" s="315"/>
      <c r="F75" s="304"/>
      <c r="G75" s="304"/>
      <c r="H75" s="304"/>
      <c r="I75" s="319"/>
    </row>
    <row r="76" spans="1:9" s="51" customFormat="1" ht="13.5">
      <c r="A76" s="41" t="s">
        <v>227</v>
      </c>
      <c r="B76" s="305"/>
      <c r="C76" s="304"/>
      <c r="D76" s="304"/>
      <c r="E76" s="304"/>
      <c r="F76" s="304"/>
      <c r="G76" s="304"/>
      <c r="H76" s="304"/>
      <c r="I76" s="319"/>
    </row>
    <row r="77" spans="1:9" s="51" customFormat="1" ht="12.75">
      <c r="A77" s="10" t="s">
        <v>107</v>
      </c>
      <c r="B77" s="305">
        <v>55.9</v>
      </c>
      <c r="C77" s="313">
        <v>55.9</v>
      </c>
      <c r="D77" s="313">
        <v>55.9</v>
      </c>
      <c r="E77" s="313">
        <v>167.7</v>
      </c>
      <c r="F77" s="304"/>
      <c r="G77" s="304"/>
      <c r="H77" s="304"/>
      <c r="I77" s="319"/>
    </row>
    <row r="78" spans="1:9" s="51" customFormat="1" ht="12.75">
      <c r="A78" s="10"/>
      <c r="B78" s="305"/>
      <c r="C78" s="305"/>
      <c r="D78" s="305"/>
      <c r="E78" s="305"/>
      <c r="F78" s="304"/>
      <c r="G78" s="304"/>
      <c r="H78" s="304"/>
      <c r="I78" s="319"/>
    </row>
    <row r="79" spans="1:9" s="51" customFormat="1" ht="13.5">
      <c r="A79" s="24" t="s">
        <v>192</v>
      </c>
      <c r="B79" s="309">
        <v>55.9</v>
      </c>
      <c r="C79" s="310">
        <v>55.9</v>
      </c>
      <c r="D79" s="310">
        <v>55.9</v>
      </c>
      <c r="E79" s="310">
        <v>167.7</v>
      </c>
      <c r="F79" s="304"/>
      <c r="G79" s="304"/>
      <c r="H79" s="304"/>
      <c r="I79" s="319"/>
    </row>
    <row r="80" spans="1:14" s="51" customFormat="1" ht="13.5">
      <c r="A80" s="10"/>
      <c r="B80" s="305"/>
      <c r="C80" s="305"/>
      <c r="D80" s="305"/>
      <c r="E80" s="305"/>
      <c r="F80" s="314"/>
      <c r="G80" s="314"/>
      <c r="H80" s="314"/>
      <c r="I80" s="313"/>
      <c r="J80" s="50"/>
      <c r="K80" s="50"/>
      <c r="L80" s="50"/>
      <c r="M80" s="50"/>
      <c r="N80" s="47"/>
    </row>
    <row r="81" spans="1:14" s="51" customFormat="1" ht="13.5">
      <c r="A81" s="45"/>
      <c r="B81" s="50"/>
      <c r="C81" s="50"/>
      <c r="D81" s="45"/>
      <c r="E81" s="50"/>
      <c r="F81" s="43"/>
      <c r="G81" s="43"/>
      <c r="H81" s="43"/>
      <c r="I81" s="77"/>
      <c r="J81" s="77"/>
      <c r="K81" s="77"/>
      <c r="L81" s="77"/>
      <c r="M81" s="77"/>
      <c r="N81" s="45"/>
    </row>
    <row r="82" spans="1:14" s="51" customFormat="1" ht="13.5">
      <c r="A82" s="45"/>
      <c r="B82" s="74"/>
      <c r="C82" s="74"/>
      <c r="D82" s="74"/>
      <c r="E82" s="74"/>
      <c r="F82" s="43"/>
      <c r="G82" s="43"/>
      <c r="H82" s="43"/>
      <c r="I82" s="77"/>
      <c r="J82" s="77"/>
      <c r="K82" s="77"/>
      <c r="L82" s="77"/>
      <c r="M82" s="77"/>
      <c r="N82" s="45"/>
    </row>
    <row r="83" spans="1:14" s="51" customFormat="1" ht="13.5">
      <c r="A83" s="46"/>
      <c r="B83" s="47"/>
      <c r="C83" s="47"/>
      <c r="D83" s="47"/>
      <c r="E83" s="47"/>
      <c r="F83" s="43"/>
      <c r="G83" s="43"/>
      <c r="H83" s="43"/>
      <c r="I83" s="77"/>
      <c r="J83" s="77"/>
      <c r="K83" s="77"/>
      <c r="L83" s="77"/>
      <c r="M83" s="77"/>
      <c r="N83" s="45"/>
    </row>
    <row r="84" spans="1:14" s="51" customFormat="1" ht="13.5">
      <c r="A84" s="45"/>
      <c r="B84" s="43"/>
      <c r="C84" s="43"/>
      <c r="D84" s="43"/>
      <c r="E84" s="43"/>
      <c r="F84" s="43"/>
      <c r="G84" s="43"/>
      <c r="H84" s="43"/>
      <c r="I84" s="77"/>
      <c r="J84" s="77"/>
      <c r="K84" s="77"/>
      <c r="L84" s="77"/>
      <c r="M84" s="77"/>
      <c r="N84" s="45"/>
    </row>
    <row r="85" spans="1:14" s="51" customFormat="1" ht="13.5">
      <c r="A85" s="45"/>
      <c r="B85" s="43"/>
      <c r="C85" s="43"/>
      <c r="D85" s="43"/>
      <c r="E85" s="43"/>
      <c r="F85" s="43"/>
      <c r="G85" s="43"/>
      <c r="H85" s="43"/>
      <c r="I85" s="77"/>
      <c r="J85" s="77"/>
      <c r="K85" s="77"/>
      <c r="L85" s="77"/>
      <c r="M85" s="77"/>
      <c r="N85" s="45"/>
    </row>
    <row r="86" spans="1:14" s="51" customFormat="1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s="51" customFormat="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s="51" customFormat="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s="51" customFormat="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105" ht="12.75">
      <c r="T105" s="86"/>
    </row>
    <row r="107" spans="15:20" ht="12.75">
      <c r="O107" s="86"/>
      <c r="R107" s="86"/>
      <c r="S107" s="86"/>
      <c r="T107" s="86"/>
    </row>
    <row r="109" spans="15:19" ht="12.75">
      <c r="O109" s="86"/>
      <c r="R109" s="86"/>
      <c r="S109" s="86"/>
    </row>
    <row r="112" spans="6:20" ht="12.75">
      <c r="F112" s="86"/>
      <c r="O112" s="86"/>
      <c r="R112" s="86"/>
      <c r="S112" s="86"/>
      <c r="T112" s="86"/>
    </row>
    <row r="115" spans="18:20" ht="12.75">
      <c r="R115" s="86"/>
      <c r="S115" s="86"/>
      <c r="T115" s="86"/>
    </row>
    <row r="117" spans="15:20" ht="12.75">
      <c r="O117" s="86"/>
      <c r="R117" s="86"/>
      <c r="S117" s="86"/>
      <c r="T117" s="86"/>
    </row>
    <row r="118" spans="15:20" ht="12.75">
      <c r="O118" s="86"/>
      <c r="R118" s="86"/>
      <c r="S118" s="86"/>
      <c r="T118" s="86"/>
    </row>
    <row r="120" ht="12.75">
      <c r="T120" s="86"/>
    </row>
    <row r="122" ht="12.75">
      <c r="F122" s="86"/>
    </row>
    <row r="125" spans="18:20" ht="12.75">
      <c r="R125" s="86"/>
      <c r="S125" s="86"/>
      <c r="T125" s="86"/>
    </row>
    <row r="126" spans="2:7" ht="12.75">
      <c r="B126" s="86"/>
      <c r="G126" s="86"/>
    </row>
    <row r="128" ht="12.75">
      <c r="N128" s="86"/>
    </row>
    <row r="129" spans="18:20" ht="12.75">
      <c r="R129" s="86"/>
      <c r="S129" s="86"/>
      <c r="T129" s="86"/>
    </row>
    <row r="130" ht="12.75">
      <c r="B130" s="86"/>
    </row>
    <row r="131" spans="18:20" ht="12.75">
      <c r="R131" s="86"/>
      <c r="S131" s="86"/>
      <c r="T131" s="86"/>
    </row>
    <row r="133" spans="18:20" ht="12.75">
      <c r="R133" s="86"/>
      <c r="S133" s="86"/>
      <c r="T133" s="86"/>
    </row>
    <row r="137" spans="2:14" ht="12.75">
      <c r="B137" s="86"/>
      <c r="G137" s="86"/>
      <c r="N137" s="86"/>
    </row>
    <row r="140" spans="18:20" ht="12.75">
      <c r="R140" s="86"/>
      <c r="S140" s="86"/>
      <c r="T140" s="86"/>
    </row>
    <row r="153" spans="2:14" ht="12.75">
      <c r="B153" s="86"/>
      <c r="F153" s="86"/>
      <c r="G153" s="86"/>
      <c r="N153" s="86"/>
    </row>
    <row r="156" spans="18:20" ht="12.75">
      <c r="R156" s="86"/>
      <c r="S156" s="86"/>
      <c r="T156" s="86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9.7109375" style="0" customWidth="1"/>
    <col min="3" max="3" width="12.7109375" style="0" customWidth="1"/>
    <col min="4" max="4" width="12.28125" style="0" customWidth="1"/>
    <col min="5" max="5" width="12.421875" style="0" customWidth="1"/>
    <col min="6" max="6" width="13.140625" style="0" customWidth="1"/>
    <col min="7" max="7" width="11.7109375" style="0" customWidth="1"/>
    <col min="8" max="9" width="10.140625" style="0" customWidth="1"/>
    <col min="14" max="14" width="17.7109375" style="0" customWidth="1"/>
  </cols>
  <sheetData>
    <row r="1" spans="1:12" ht="12.75">
      <c r="A1" s="89" t="s">
        <v>473</v>
      </c>
      <c r="B1" s="90"/>
      <c r="C1" s="90"/>
      <c r="D1" s="90"/>
      <c r="E1" s="90"/>
      <c r="F1" s="90"/>
      <c r="G1" s="90"/>
      <c r="H1" s="90"/>
      <c r="I1" s="90"/>
      <c r="J1" s="90"/>
      <c r="K1" s="52"/>
      <c r="L1" s="10"/>
    </row>
    <row r="2" spans="1:12" ht="12.75">
      <c r="A2" s="90"/>
      <c r="B2" s="90"/>
      <c r="C2" s="52"/>
      <c r="D2" s="52"/>
      <c r="E2" s="90"/>
      <c r="F2" s="90"/>
      <c r="G2" s="90"/>
      <c r="H2" s="90"/>
      <c r="I2" s="90"/>
      <c r="J2" s="52"/>
      <c r="K2" s="52"/>
      <c r="L2" s="10"/>
    </row>
    <row r="3" spans="1:8" ht="12.75">
      <c r="A3" s="90"/>
      <c r="B3" s="275"/>
      <c r="C3" s="275"/>
      <c r="D3" s="275" t="s">
        <v>201</v>
      </c>
      <c r="E3" s="275"/>
      <c r="F3" s="10"/>
      <c r="G3" s="10"/>
      <c r="H3" s="10"/>
    </row>
    <row r="4" spans="1:8" ht="12.75">
      <c r="A4" s="90"/>
      <c r="B4" s="275" t="s">
        <v>202</v>
      </c>
      <c r="C4" s="275"/>
      <c r="D4" s="275" t="s">
        <v>212</v>
      </c>
      <c r="E4" s="275"/>
      <c r="F4" s="10"/>
      <c r="G4" s="10"/>
      <c r="H4" s="10"/>
    </row>
    <row r="5" spans="1:8" ht="12.75">
      <c r="A5" s="90"/>
      <c r="B5" s="275" t="s">
        <v>203</v>
      </c>
      <c r="C5" s="275" t="s">
        <v>204</v>
      </c>
      <c r="D5" s="275" t="s">
        <v>205</v>
      </c>
      <c r="E5" s="275" t="s">
        <v>206</v>
      </c>
      <c r="F5" s="10"/>
      <c r="G5" s="10"/>
      <c r="H5" s="10"/>
    </row>
    <row r="6" spans="1:8" ht="12.75">
      <c r="A6" s="91" t="s">
        <v>231</v>
      </c>
      <c r="B6" s="275" t="s">
        <v>207</v>
      </c>
      <c r="C6" s="275" t="s">
        <v>208</v>
      </c>
      <c r="D6" s="275" t="s">
        <v>209</v>
      </c>
      <c r="E6" s="275" t="s">
        <v>210</v>
      </c>
      <c r="F6" s="10"/>
      <c r="G6" s="10"/>
      <c r="H6" s="10"/>
    </row>
    <row r="7" spans="1:8" ht="12.75">
      <c r="A7" s="90"/>
      <c r="B7" s="36"/>
      <c r="C7" s="36"/>
      <c r="D7" s="36"/>
      <c r="E7" s="36"/>
      <c r="F7" s="10"/>
      <c r="G7" s="10"/>
      <c r="H7" s="10"/>
    </row>
    <row r="8" spans="1:8" ht="13.5">
      <c r="A8" s="92" t="s">
        <v>123</v>
      </c>
      <c r="B8" s="36"/>
      <c r="C8" s="36"/>
      <c r="D8" s="36"/>
      <c r="E8" s="36"/>
      <c r="F8" s="10"/>
      <c r="G8" s="10"/>
      <c r="H8" s="10"/>
    </row>
    <row r="9" spans="1:8" ht="12.75">
      <c r="A9" s="52" t="s">
        <v>152</v>
      </c>
      <c r="B9" s="305">
        <v>388.29999999999995</v>
      </c>
      <c r="C9" s="305">
        <v>388.4</v>
      </c>
      <c r="D9" s="305">
        <v>373.3</v>
      </c>
      <c r="E9" s="305">
        <v>49.8</v>
      </c>
      <c r="F9" s="295"/>
      <c r="G9" s="295"/>
      <c r="H9" s="10"/>
    </row>
    <row r="10" spans="1:8" ht="12.75">
      <c r="A10" s="52" t="s">
        <v>21</v>
      </c>
      <c r="B10" s="305">
        <v>53.1</v>
      </c>
      <c r="C10" s="305">
        <v>53.1</v>
      </c>
      <c r="D10" s="305">
        <v>53.1</v>
      </c>
      <c r="E10" s="305">
        <v>14.9</v>
      </c>
      <c r="F10" s="295"/>
      <c r="G10" s="295"/>
      <c r="H10" s="10"/>
    </row>
    <row r="11" spans="1:8" ht="12.75">
      <c r="A11" s="52" t="s">
        <v>22</v>
      </c>
      <c r="B11" s="305">
        <v>53.1</v>
      </c>
      <c r="C11" s="305">
        <v>53.1</v>
      </c>
      <c r="D11" s="305">
        <v>53.1</v>
      </c>
      <c r="E11" s="305">
        <v>26.6</v>
      </c>
      <c r="F11" s="295"/>
      <c r="G11" s="295"/>
      <c r="H11" s="10"/>
    </row>
    <row r="12" spans="1:8" ht="12.75">
      <c r="A12" s="52" t="s">
        <v>32</v>
      </c>
      <c r="B12" s="305">
        <v>40.4</v>
      </c>
      <c r="C12" s="305">
        <v>40.4</v>
      </c>
      <c r="D12" s="305">
        <v>40.4</v>
      </c>
      <c r="E12" s="305">
        <v>4.3</v>
      </c>
      <c r="F12" s="295"/>
      <c r="G12" s="295"/>
      <c r="H12" s="10"/>
    </row>
    <row r="13" spans="1:8" ht="12.75">
      <c r="A13" s="52" t="s">
        <v>42</v>
      </c>
      <c r="B13" s="305">
        <v>18.8</v>
      </c>
      <c r="C13" s="305">
        <v>18.8</v>
      </c>
      <c r="D13" s="305">
        <v>18.8</v>
      </c>
      <c r="E13" s="305">
        <v>1.6</v>
      </c>
      <c r="F13" s="295"/>
      <c r="G13" s="295"/>
      <c r="H13" s="10"/>
    </row>
    <row r="14" spans="1:8" ht="12.75">
      <c r="A14" s="52" t="s">
        <v>52</v>
      </c>
      <c r="B14" s="305">
        <v>653.6</v>
      </c>
      <c r="C14" s="305">
        <v>653.6</v>
      </c>
      <c r="D14" s="305">
        <v>354.5</v>
      </c>
      <c r="E14" s="305">
        <v>74.9</v>
      </c>
      <c r="F14" s="295"/>
      <c r="G14" s="295"/>
      <c r="H14" s="10"/>
    </row>
    <row r="15" spans="1:8" ht="12.75">
      <c r="A15" s="10" t="s">
        <v>381</v>
      </c>
      <c r="B15" s="305">
        <v>11.2</v>
      </c>
      <c r="C15" s="305">
        <v>11.2</v>
      </c>
      <c r="D15" s="305">
        <v>11.2</v>
      </c>
      <c r="E15" s="305">
        <v>89.2</v>
      </c>
      <c r="F15" s="295"/>
      <c r="G15" s="295"/>
      <c r="H15" s="10"/>
    </row>
    <row r="16" spans="1:8" ht="12.75">
      <c r="A16" s="10" t="s">
        <v>57</v>
      </c>
      <c r="B16" s="305">
        <v>93.5</v>
      </c>
      <c r="C16" s="305">
        <v>93.5</v>
      </c>
      <c r="D16" s="305">
        <v>93.5</v>
      </c>
      <c r="E16" s="305">
        <v>11.7</v>
      </c>
      <c r="F16" s="295"/>
      <c r="G16" s="295"/>
      <c r="H16" s="10"/>
    </row>
    <row r="17" spans="1:8" ht="12.75">
      <c r="A17" s="10"/>
      <c r="B17" s="305"/>
      <c r="C17" s="305"/>
      <c r="D17" s="305"/>
      <c r="E17" s="305"/>
      <c r="F17" s="295"/>
      <c r="G17" s="295"/>
      <c r="H17" s="10"/>
    </row>
    <row r="18" spans="1:8" ht="13.5">
      <c r="A18" s="93" t="s">
        <v>182</v>
      </c>
      <c r="B18" s="309">
        <v>1312.1</v>
      </c>
      <c r="C18" s="310">
        <v>1312.1</v>
      </c>
      <c r="D18" s="310">
        <v>426</v>
      </c>
      <c r="E18" s="310">
        <v>273.1</v>
      </c>
      <c r="F18" s="295"/>
      <c r="G18" s="295"/>
      <c r="H18" s="10"/>
    </row>
    <row r="19" spans="1:8" ht="12.75">
      <c r="A19" s="90"/>
      <c r="B19" s="201"/>
      <c r="C19" s="305"/>
      <c r="D19" s="305"/>
      <c r="E19" s="201"/>
      <c r="F19" s="201"/>
      <c r="G19" s="295"/>
      <c r="H19" s="10"/>
    </row>
    <row r="20" spans="1:8" ht="12.75">
      <c r="A20" s="90"/>
      <c r="B20" s="315"/>
      <c r="C20" s="315"/>
      <c r="D20" s="315"/>
      <c r="E20" s="315"/>
      <c r="F20" s="315" t="s">
        <v>201</v>
      </c>
      <c r="G20" s="295"/>
      <c r="H20" s="10"/>
    </row>
    <row r="21" spans="1:8" ht="12.75">
      <c r="A21" s="45"/>
      <c r="B21" s="315" t="s">
        <v>202</v>
      </c>
      <c r="C21" s="315"/>
      <c r="D21" s="315"/>
      <c r="E21" s="315"/>
      <c r="F21" s="315" t="s">
        <v>212</v>
      </c>
      <c r="G21" s="315"/>
      <c r="H21" s="10"/>
    </row>
    <row r="22" spans="1:8" ht="12.75">
      <c r="A22" s="90"/>
      <c r="B22" s="315" t="s">
        <v>213</v>
      </c>
      <c r="C22" s="315"/>
      <c r="D22" s="315" t="s">
        <v>214</v>
      </c>
      <c r="E22" s="315" t="s">
        <v>204</v>
      </c>
      <c r="F22" s="315" t="s">
        <v>205</v>
      </c>
      <c r="G22" s="315" t="s">
        <v>206</v>
      </c>
      <c r="H22" s="10"/>
    </row>
    <row r="23" spans="1:8" ht="12.75">
      <c r="A23" s="91" t="s">
        <v>231</v>
      </c>
      <c r="B23" s="315" t="s">
        <v>207</v>
      </c>
      <c r="C23" s="315" t="s">
        <v>446</v>
      </c>
      <c r="D23" s="315" t="s">
        <v>217</v>
      </c>
      <c r="E23" s="315" t="s">
        <v>208</v>
      </c>
      <c r="F23" s="315" t="s">
        <v>209</v>
      </c>
      <c r="G23" s="315" t="s">
        <v>210</v>
      </c>
      <c r="H23" s="10"/>
    </row>
    <row r="24" spans="1:8" ht="12.75">
      <c r="A24" s="91"/>
      <c r="B24" s="315"/>
      <c r="C24" s="315"/>
      <c r="D24" s="315"/>
      <c r="E24" s="315"/>
      <c r="F24" s="315"/>
      <c r="G24" s="315"/>
      <c r="H24" s="10"/>
    </row>
    <row r="25" spans="1:8" ht="13.5">
      <c r="A25" s="92" t="s">
        <v>176</v>
      </c>
      <c r="B25" s="305"/>
      <c r="C25" s="305"/>
      <c r="D25" s="305"/>
      <c r="E25" s="305"/>
      <c r="F25" s="305"/>
      <c r="G25" s="305"/>
      <c r="H25" s="10"/>
    </row>
    <row r="26" spans="1:8" ht="12.75">
      <c r="A26" s="52" t="s">
        <v>383</v>
      </c>
      <c r="B26" s="305">
        <v>92.9</v>
      </c>
      <c r="C26" s="305" t="s">
        <v>16</v>
      </c>
      <c r="D26" s="305" t="s">
        <v>16</v>
      </c>
      <c r="E26" s="305">
        <v>92.9</v>
      </c>
      <c r="F26" s="305">
        <v>92.9</v>
      </c>
      <c r="G26" s="305">
        <v>35.7</v>
      </c>
      <c r="H26" s="10"/>
    </row>
    <row r="27" spans="1:8" ht="12.75">
      <c r="A27" s="52" t="s">
        <v>63</v>
      </c>
      <c r="B27" s="305">
        <v>172.3</v>
      </c>
      <c r="C27" s="305" t="s">
        <v>16</v>
      </c>
      <c r="D27" s="305" t="s">
        <v>16</v>
      </c>
      <c r="E27" s="305">
        <v>172.3</v>
      </c>
      <c r="F27" s="305">
        <v>172.3</v>
      </c>
      <c r="G27" s="305">
        <v>18.3</v>
      </c>
      <c r="H27" s="10"/>
    </row>
    <row r="28" spans="1:8" ht="12.75">
      <c r="A28" s="52" t="s">
        <v>73</v>
      </c>
      <c r="B28" s="305" t="s">
        <v>16</v>
      </c>
      <c r="C28" s="305">
        <v>18.8</v>
      </c>
      <c r="D28" s="305" t="s">
        <v>16</v>
      </c>
      <c r="E28" s="305">
        <v>18.8</v>
      </c>
      <c r="F28" s="305">
        <v>18.8</v>
      </c>
      <c r="G28" s="305">
        <v>7.5</v>
      </c>
      <c r="H28" s="10"/>
    </row>
    <row r="29" spans="1:8" ht="12.75">
      <c r="A29" s="52" t="s">
        <v>78</v>
      </c>
      <c r="B29" s="305" t="s">
        <v>16</v>
      </c>
      <c r="C29" s="305">
        <v>396.5</v>
      </c>
      <c r="D29" s="305">
        <v>11.2</v>
      </c>
      <c r="E29" s="305">
        <v>407.6</v>
      </c>
      <c r="F29" s="305">
        <v>407.6</v>
      </c>
      <c r="G29" s="305">
        <v>339.5</v>
      </c>
      <c r="H29" s="10"/>
    </row>
    <row r="30" spans="1:8" ht="12.75">
      <c r="A30" s="10" t="s">
        <v>91</v>
      </c>
      <c r="B30" s="305">
        <v>362.2</v>
      </c>
      <c r="C30" s="305" t="s">
        <v>16</v>
      </c>
      <c r="D30" s="305" t="s">
        <v>16</v>
      </c>
      <c r="E30" s="305">
        <v>362.2</v>
      </c>
      <c r="F30" s="305">
        <v>362.2</v>
      </c>
      <c r="G30" s="305">
        <v>245.1</v>
      </c>
      <c r="H30" s="10"/>
    </row>
    <row r="31" spans="1:8" ht="12.75">
      <c r="A31" s="90"/>
      <c r="B31" s="305"/>
      <c r="C31" s="201"/>
      <c r="D31" s="305"/>
      <c r="E31" s="305"/>
      <c r="F31" s="305"/>
      <c r="G31" s="305"/>
      <c r="H31" s="10"/>
    </row>
    <row r="32" spans="1:8" ht="13.5">
      <c r="A32" s="93" t="s">
        <v>183</v>
      </c>
      <c r="B32" s="309">
        <v>627.4</v>
      </c>
      <c r="C32" s="309">
        <v>415.3</v>
      </c>
      <c r="D32" s="309">
        <v>11.2</v>
      </c>
      <c r="E32" s="310">
        <v>1053.8</v>
      </c>
      <c r="F32" s="310">
        <v>426</v>
      </c>
      <c r="G32" s="310">
        <v>646.1</v>
      </c>
      <c r="H32" s="10"/>
    </row>
    <row r="33" spans="1:9" ht="12.75">
      <c r="A33" s="90"/>
      <c r="B33" s="201"/>
      <c r="C33" s="201"/>
      <c r="D33" s="305"/>
      <c r="E33" s="305"/>
      <c r="F33" s="305"/>
      <c r="G33" s="305"/>
      <c r="H33" s="36"/>
      <c r="I33" s="36"/>
    </row>
    <row r="34" spans="1:8" ht="12.75">
      <c r="A34" s="90"/>
      <c r="B34" s="315"/>
      <c r="C34" s="315"/>
      <c r="D34" s="315"/>
      <c r="E34" s="315" t="s">
        <v>201</v>
      </c>
      <c r="F34" s="315"/>
      <c r="G34" s="295"/>
      <c r="H34" s="10"/>
    </row>
    <row r="35" spans="1:8" ht="12.75">
      <c r="A35" s="90"/>
      <c r="B35" s="315"/>
      <c r="C35" s="315" t="s">
        <v>202</v>
      </c>
      <c r="D35" s="315"/>
      <c r="E35" s="315" t="s">
        <v>212</v>
      </c>
      <c r="F35" s="315"/>
      <c r="G35" s="295"/>
      <c r="H35" s="10"/>
    </row>
    <row r="36" spans="1:8" ht="12.75">
      <c r="A36" s="90"/>
      <c r="B36" s="295"/>
      <c r="C36" s="315" t="s">
        <v>232</v>
      </c>
      <c r="D36" s="315" t="s">
        <v>204</v>
      </c>
      <c r="E36" s="315" t="s">
        <v>205</v>
      </c>
      <c r="F36" s="315" t="s">
        <v>206</v>
      </c>
      <c r="G36" s="295"/>
      <c r="H36" s="10"/>
    </row>
    <row r="37" spans="1:8" ht="12.75">
      <c r="A37" s="91" t="s">
        <v>231</v>
      </c>
      <c r="B37" s="315" t="s">
        <v>222</v>
      </c>
      <c r="C37" s="315" t="s">
        <v>207</v>
      </c>
      <c r="D37" s="315" t="s">
        <v>208</v>
      </c>
      <c r="E37" s="315" t="s">
        <v>209</v>
      </c>
      <c r="F37" s="315" t="s">
        <v>210</v>
      </c>
      <c r="G37" s="295"/>
      <c r="H37" s="10"/>
    </row>
    <row r="38" spans="1:8" ht="12.75">
      <c r="A38" s="90"/>
      <c r="B38" s="321"/>
      <c r="C38" s="305"/>
      <c r="D38" s="305"/>
      <c r="E38" s="305"/>
      <c r="F38" s="305"/>
      <c r="G38" s="295"/>
      <c r="H38" s="10"/>
    </row>
    <row r="39" spans="1:8" ht="13.5">
      <c r="A39" s="92" t="s">
        <v>125</v>
      </c>
      <c r="B39" s="305"/>
      <c r="C39" s="305"/>
      <c r="D39" s="305"/>
      <c r="E39" s="305"/>
      <c r="F39" s="305"/>
      <c r="G39" s="295"/>
      <c r="H39" s="10"/>
    </row>
    <row r="40" spans="1:8" ht="12.75">
      <c r="A40" s="52" t="s">
        <v>99</v>
      </c>
      <c r="B40" s="305" t="s">
        <v>16</v>
      </c>
      <c r="C40" s="305">
        <v>53.1</v>
      </c>
      <c r="D40" s="305">
        <v>53.1</v>
      </c>
      <c r="E40" s="305">
        <v>53.1</v>
      </c>
      <c r="F40" s="305">
        <v>0.2</v>
      </c>
      <c r="G40" s="295"/>
      <c r="H40" s="10"/>
    </row>
    <row r="41" spans="1:8" ht="12.75">
      <c r="A41" s="52" t="s">
        <v>101</v>
      </c>
      <c r="B41" s="305">
        <v>130.6</v>
      </c>
      <c r="C41" s="305">
        <v>157.3</v>
      </c>
      <c r="D41" s="305">
        <v>287.9</v>
      </c>
      <c r="E41" s="305">
        <v>287.9</v>
      </c>
      <c r="F41" s="305">
        <v>2.1</v>
      </c>
      <c r="G41" s="295"/>
      <c r="H41" s="10"/>
    </row>
    <row r="42" spans="1:8" ht="12.75">
      <c r="A42" s="52" t="s">
        <v>103</v>
      </c>
      <c r="B42" s="305" t="s">
        <v>16</v>
      </c>
      <c r="C42" s="305">
        <v>19.5</v>
      </c>
      <c r="D42" s="305">
        <v>19.5</v>
      </c>
      <c r="E42" s="305">
        <v>19.5</v>
      </c>
      <c r="F42" s="305">
        <v>0.2</v>
      </c>
      <c r="G42" s="295"/>
      <c r="H42" s="10"/>
    </row>
    <row r="43" spans="1:8" ht="13.5">
      <c r="A43" s="92"/>
      <c r="B43" s="201"/>
      <c r="C43" s="305"/>
      <c r="D43" s="305"/>
      <c r="E43" s="305"/>
      <c r="F43" s="305"/>
      <c r="G43" s="295"/>
      <c r="H43" s="10"/>
    </row>
    <row r="44" spans="1:8" ht="13.5">
      <c r="A44" s="93" t="s">
        <v>185</v>
      </c>
      <c r="B44" s="309">
        <v>130.6</v>
      </c>
      <c r="C44" s="310">
        <v>229.9</v>
      </c>
      <c r="D44" s="310">
        <v>360.5</v>
      </c>
      <c r="E44" s="310">
        <v>360.5</v>
      </c>
      <c r="F44" s="310">
        <v>2.5</v>
      </c>
      <c r="G44" s="295"/>
      <c r="H44" s="10"/>
    </row>
    <row r="45" spans="1:8" ht="12.75">
      <c r="A45" s="10"/>
      <c r="B45" s="295"/>
      <c r="C45" s="295"/>
      <c r="D45" s="295"/>
      <c r="E45" s="295"/>
      <c r="F45" s="295"/>
      <c r="G45" s="295"/>
      <c r="H45" s="10"/>
    </row>
    <row r="46" spans="1:8" ht="12.7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10"/>
      <c r="B47" s="10"/>
      <c r="C47" s="10"/>
      <c r="D47" s="10"/>
      <c r="E47" s="10"/>
      <c r="F47" s="10"/>
      <c r="G47" s="10"/>
      <c r="H47" s="10"/>
    </row>
    <row r="48" spans="1:8" ht="12.75">
      <c r="A48" s="10"/>
      <c r="B48" s="10"/>
      <c r="C48" s="10"/>
      <c r="D48" s="10"/>
      <c r="E48" s="10"/>
      <c r="F48" s="10"/>
      <c r="G48" s="10"/>
      <c r="H48" s="10"/>
    </row>
    <row r="49" spans="1:8" ht="12.75">
      <c r="A49" s="10"/>
      <c r="B49" s="10"/>
      <c r="C49" s="10"/>
      <c r="D49" s="10"/>
      <c r="E49" s="10"/>
      <c r="F49" s="10"/>
      <c r="G49" s="10"/>
      <c r="H49" s="10"/>
    </row>
    <row r="50" spans="1:8" ht="12.75">
      <c r="A50" s="10"/>
      <c r="B50" s="10"/>
      <c r="C50" s="10"/>
      <c r="D50" s="10"/>
      <c r="E50" s="10"/>
      <c r="F50" s="10"/>
      <c r="G50" s="10"/>
      <c r="H50" s="10"/>
    </row>
    <row r="51" spans="1:8" ht="12.7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10"/>
      <c r="B52" s="10"/>
      <c r="C52" s="10"/>
      <c r="D52" s="10"/>
      <c r="E52" s="10"/>
      <c r="F52" s="10"/>
      <c r="G52" s="10"/>
      <c r="H52" s="10"/>
    </row>
    <row r="54" spans="14:19" ht="12.75">
      <c r="N54" s="10"/>
      <c r="O54" s="10"/>
      <c r="P54" s="10"/>
      <c r="Q54" s="10"/>
      <c r="R54" s="10"/>
      <c r="S54" s="10"/>
    </row>
    <row r="55" spans="14:19" ht="12.75">
      <c r="N55" s="10"/>
      <c r="O55" s="10"/>
      <c r="P55" s="10"/>
      <c r="Q55" s="10"/>
      <c r="R55" s="10"/>
      <c r="S55" s="10"/>
    </row>
    <row r="56" spans="14:19" ht="12.75">
      <c r="N56" s="10"/>
      <c r="O56" s="10"/>
      <c r="P56" s="10"/>
      <c r="Q56" s="10"/>
      <c r="R56" s="10"/>
      <c r="S56" s="10"/>
    </row>
    <row r="57" spans="14:19" ht="12.75">
      <c r="N57" s="10"/>
      <c r="O57" s="10"/>
      <c r="P57" s="10"/>
      <c r="Q57" s="10"/>
      <c r="R57" s="10"/>
      <c r="S57" s="10"/>
    </row>
    <row r="58" spans="14:19" ht="12.75">
      <c r="N58" s="10"/>
      <c r="O58" s="10"/>
      <c r="P58" s="10"/>
      <c r="Q58" s="10"/>
      <c r="R58" s="10"/>
      <c r="S58" s="10"/>
    </row>
    <row r="59" spans="14:19" ht="12.75">
      <c r="N59" s="10"/>
      <c r="O59" s="10"/>
      <c r="P59" s="10"/>
      <c r="Q59" s="10"/>
      <c r="R59" s="10"/>
      <c r="S59" s="10"/>
    </row>
    <row r="62" spans="1:12" ht="12.75">
      <c r="A62" s="10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2.75">
      <c r="A63" s="10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.75">
      <c r="A64" s="1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3" max="3" width="13.57421875" style="0" customWidth="1"/>
    <col min="4" max="4" width="10.57421875" style="0" customWidth="1"/>
    <col min="5" max="5" width="12.00390625" style="0" customWidth="1"/>
    <col min="6" max="6" width="8.421875" style="0" customWidth="1"/>
    <col min="7" max="7" width="10.28125" style="0" customWidth="1"/>
  </cols>
  <sheetData>
    <row r="1" spans="1:11" ht="12.75">
      <c r="A1" s="9" t="s">
        <v>474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0" ht="12.7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9"/>
      <c r="B3" s="12"/>
      <c r="C3" s="12"/>
      <c r="D3" s="12"/>
      <c r="E3" s="12"/>
      <c r="F3" s="12"/>
      <c r="G3" s="12" t="s">
        <v>201</v>
      </c>
      <c r="H3" s="12"/>
      <c r="I3" s="10"/>
      <c r="J3" s="10"/>
    </row>
    <row r="4" spans="1:10" ht="12.75">
      <c r="A4" s="10"/>
      <c r="B4" s="12" t="s">
        <v>202</v>
      </c>
      <c r="C4" s="12"/>
      <c r="D4" s="12" t="s">
        <v>202</v>
      </c>
      <c r="E4" s="12" t="s">
        <v>202</v>
      </c>
      <c r="F4" s="12"/>
      <c r="G4" s="12" t="s">
        <v>212</v>
      </c>
      <c r="H4" s="12"/>
      <c r="I4" s="45"/>
      <c r="J4" s="10"/>
    </row>
    <row r="5" spans="1:10" ht="12.75">
      <c r="A5" s="75" t="s">
        <v>180</v>
      </c>
      <c r="B5" s="12" t="s">
        <v>213</v>
      </c>
      <c r="C5" s="12"/>
      <c r="D5" s="12" t="s">
        <v>232</v>
      </c>
      <c r="E5" s="12" t="s">
        <v>203</v>
      </c>
      <c r="F5" s="12" t="s">
        <v>204</v>
      </c>
      <c r="G5" s="12" t="s">
        <v>205</v>
      </c>
      <c r="H5" s="12" t="s">
        <v>206</v>
      </c>
      <c r="I5" s="48"/>
      <c r="J5" s="10"/>
    </row>
    <row r="6" spans="1:10" ht="12.75">
      <c r="A6" s="10"/>
      <c r="B6" s="12" t="s">
        <v>207</v>
      </c>
      <c r="C6" s="12" t="s">
        <v>446</v>
      </c>
      <c r="D6" s="12" t="s">
        <v>207</v>
      </c>
      <c r="E6" s="12" t="s">
        <v>207</v>
      </c>
      <c r="F6" s="12" t="s">
        <v>208</v>
      </c>
      <c r="G6" s="12" t="s">
        <v>209</v>
      </c>
      <c r="H6" s="12" t="s">
        <v>210</v>
      </c>
      <c r="I6" s="50"/>
      <c r="J6" s="10"/>
    </row>
    <row r="7" spans="1:10" ht="13.5">
      <c r="A7" s="41" t="s">
        <v>123</v>
      </c>
      <c r="B7" s="22"/>
      <c r="C7" s="22"/>
      <c r="D7" s="22"/>
      <c r="E7" s="22"/>
      <c r="F7" s="22"/>
      <c r="G7" s="22"/>
      <c r="H7" s="22"/>
      <c r="I7" s="50"/>
      <c r="J7" s="10"/>
    </row>
    <row r="8" spans="1:10" ht="12.75">
      <c r="A8" s="10" t="s">
        <v>22</v>
      </c>
      <c r="B8" s="305" t="s">
        <v>16</v>
      </c>
      <c r="C8" s="305" t="s">
        <v>16</v>
      </c>
      <c r="D8" s="305" t="s">
        <v>16</v>
      </c>
      <c r="E8" s="305">
        <v>98.7</v>
      </c>
      <c r="F8" s="305">
        <v>98.7</v>
      </c>
      <c r="G8" s="305">
        <v>65.8</v>
      </c>
      <c r="H8" s="305">
        <v>65.8</v>
      </c>
      <c r="I8" s="50"/>
      <c r="J8" s="52"/>
    </row>
    <row r="9" spans="1:10" ht="12.75">
      <c r="A9" s="10" t="s">
        <v>43</v>
      </c>
      <c r="B9" s="305" t="s">
        <v>16</v>
      </c>
      <c r="C9" s="305" t="s">
        <v>16</v>
      </c>
      <c r="D9" s="305" t="s">
        <v>16</v>
      </c>
      <c r="E9" s="305">
        <v>65.8</v>
      </c>
      <c r="F9" s="305">
        <v>65.8</v>
      </c>
      <c r="G9" s="305">
        <v>65.8</v>
      </c>
      <c r="H9" s="305">
        <v>105.3</v>
      </c>
      <c r="I9" s="50"/>
      <c r="J9" s="52"/>
    </row>
    <row r="10" spans="1:10" ht="12.75">
      <c r="A10" s="10" t="s">
        <v>57</v>
      </c>
      <c r="B10" s="305" t="s">
        <v>16</v>
      </c>
      <c r="C10" s="305" t="s">
        <v>16</v>
      </c>
      <c r="D10" s="305" t="s">
        <v>16</v>
      </c>
      <c r="E10" s="305">
        <v>131.6</v>
      </c>
      <c r="F10" s="305">
        <v>131.6</v>
      </c>
      <c r="G10" s="305">
        <v>65.8</v>
      </c>
      <c r="H10" s="305">
        <v>12.7</v>
      </c>
      <c r="I10" s="50"/>
      <c r="J10" s="52"/>
    </row>
    <row r="11" spans="1:10" ht="13.5">
      <c r="A11" s="10"/>
      <c r="B11" s="305"/>
      <c r="C11" s="305"/>
      <c r="D11" s="305"/>
      <c r="E11" s="305"/>
      <c r="F11" s="305"/>
      <c r="G11" s="305"/>
      <c r="H11" s="305"/>
      <c r="I11" s="43"/>
      <c r="J11" s="52"/>
    </row>
    <row r="12" spans="1:10" ht="13.5">
      <c r="A12" s="24" t="s">
        <v>182</v>
      </c>
      <c r="B12" s="206" t="s">
        <v>16</v>
      </c>
      <c r="C12" s="206" t="s">
        <v>16</v>
      </c>
      <c r="D12" s="206" t="s">
        <v>16</v>
      </c>
      <c r="E12" s="206">
        <v>296.1</v>
      </c>
      <c r="F12" s="206">
        <v>296.1</v>
      </c>
      <c r="G12" s="206">
        <v>66</v>
      </c>
      <c r="H12" s="206">
        <v>183.8</v>
      </c>
      <c r="I12" s="50"/>
      <c r="J12" s="52"/>
    </row>
    <row r="13" spans="1:10" ht="12.75">
      <c r="A13" s="10"/>
      <c r="B13" s="305"/>
      <c r="C13" s="305"/>
      <c r="D13" s="305"/>
      <c r="E13" s="305"/>
      <c r="F13" s="305"/>
      <c r="G13" s="305"/>
      <c r="H13" s="305"/>
      <c r="I13" s="50"/>
      <c r="J13" s="52"/>
    </row>
    <row r="14" spans="1:10" ht="13.5">
      <c r="A14" s="41" t="s">
        <v>176</v>
      </c>
      <c r="B14" s="305"/>
      <c r="C14" s="305"/>
      <c r="D14" s="305"/>
      <c r="E14" s="305"/>
      <c r="F14" s="305"/>
      <c r="G14" s="305"/>
      <c r="H14" s="305"/>
      <c r="I14" s="50"/>
      <c r="J14" s="52"/>
    </row>
    <row r="15" spans="1:10" ht="12.75">
      <c r="A15" s="10" t="s">
        <v>382</v>
      </c>
      <c r="B15" s="305">
        <v>65.8</v>
      </c>
      <c r="C15" s="305" t="s">
        <v>16</v>
      </c>
      <c r="D15" s="305" t="s">
        <v>16</v>
      </c>
      <c r="E15" s="305" t="s">
        <v>16</v>
      </c>
      <c r="F15" s="305">
        <v>65.8</v>
      </c>
      <c r="G15" s="305">
        <v>65.8</v>
      </c>
      <c r="H15" s="305">
        <v>40.1</v>
      </c>
      <c r="I15" s="50"/>
      <c r="J15" s="52"/>
    </row>
    <row r="16" spans="1:10" ht="12.75">
      <c r="A16" s="10" t="s">
        <v>78</v>
      </c>
      <c r="B16" s="305" t="s">
        <v>16</v>
      </c>
      <c r="C16" s="305">
        <v>5.8</v>
      </c>
      <c r="D16" s="305" t="s">
        <v>16</v>
      </c>
      <c r="E16" s="305" t="s">
        <v>16</v>
      </c>
      <c r="F16" s="305">
        <v>5.8</v>
      </c>
      <c r="G16" s="305">
        <v>5.8</v>
      </c>
      <c r="H16" s="305">
        <v>5.1</v>
      </c>
      <c r="I16" s="50"/>
      <c r="J16" s="52"/>
    </row>
    <row r="17" spans="1:10" ht="12.75">
      <c r="A17" s="10" t="s">
        <v>88</v>
      </c>
      <c r="B17" s="305">
        <v>65.8</v>
      </c>
      <c r="C17" s="305" t="s">
        <v>16</v>
      </c>
      <c r="D17" s="305" t="s">
        <v>16</v>
      </c>
      <c r="E17" s="305" t="s">
        <v>16</v>
      </c>
      <c r="F17" s="305">
        <v>65.8</v>
      </c>
      <c r="G17" s="305">
        <v>65.8</v>
      </c>
      <c r="H17" s="305">
        <v>86.9</v>
      </c>
      <c r="I17" s="50"/>
      <c r="J17" s="52"/>
    </row>
    <row r="18" spans="1:10" ht="13.5">
      <c r="A18" s="10"/>
      <c r="B18" s="305"/>
      <c r="C18" s="305"/>
      <c r="D18" s="305"/>
      <c r="E18" s="305"/>
      <c r="F18" s="305"/>
      <c r="G18" s="305"/>
      <c r="H18" s="305"/>
      <c r="I18" s="43"/>
      <c r="J18" s="52"/>
    </row>
    <row r="19" spans="1:10" ht="13.5">
      <c r="A19" s="24" t="s">
        <v>183</v>
      </c>
      <c r="B19" s="206">
        <v>131.6</v>
      </c>
      <c r="C19" s="206">
        <v>5.8</v>
      </c>
      <c r="D19" s="206" t="s">
        <v>16</v>
      </c>
      <c r="E19" s="206" t="s">
        <v>16</v>
      </c>
      <c r="F19" s="206">
        <v>137.4</v>
      </c>
      <c r="G19" s="206">
        <v>72</v>
      </c>
      <c r="H19" s="206">
        <v>132.1</v>
      </c>
      <c r="I19" s="50"/>
      <c r="J19" s="52"/>
    </row>
    <row r="20" spans="1:10" ht="12.75">
      <c r="A20" s="10"/>
      <c r="B20" s="305"/>
      <c r="C20" s="305"/>
      <c r="D20" s="305"/>
      <c r="E20" s="305"/>
      <c r="F20" s="305"/>
      <c r="G20" s="305"/>
      <c r="H20" s="305"/>
      <c r="I20" s="50"/>
      <c r="J20" s="52"/>
    </row>
    <row r="21" spans="1:10" ht="13.5">
      <c r="A21" s="41" t="s">
        <v>125</v>
      </c>
      <c r="B21" s="305"/>
      <c r="C21" s="305"/>
      <c r="D21" s="305"/>
      <c r="E21" s="305"/>
      <c r="F21" s="305"/>
      <c r="G21" s="305"/>
      <c r="H21" s="305"/>
      <c r="I21" s="50"/>
      <c r="J21" s="52"/>
    </row>
    <row r="22" spans="1:10" ht="12.75">
      <c r="A22" s="10" t="s">
        <v>101</v>
      </c>
      <c r="B22" s="305" t="s">
        <v>16</v>
      </c>
      <c r="C22" s="305" t="s">
        <v>16</v>
      </c>
      <c r="D22" s="305">
        <v>98.7</v>
      </c>
      <c r="E22" s="305" t="s">
        <v>16</v>
      </c>
      <c r="F22" s="305">
        <v>98.7</v>
      </c>
      <c r="G22" s="305">
        <v>65.8</v>
      </c>
      <c r="H22" s="305">
        <v>0.5</v>
      </c>
      <c r="I22" s="50"/>
      <c r="J22" s="10"/>
    </row>
    <row r="23" spans="1:10" ht="13.5">
      <c r="A23" s="10"/>
      <c r="B23" s="305"/>
      <c r="C23" s="305"/>
      <c r="D23" s="305"/>
      <c r="E23" s="305"/>
      <c r="F23" s="305"/>
      <c r="G23" s="305"/>
      <c r="H23" s="305"/>
      <c r="I23" s="43"/>
      <c r="J23" s="10"/>
    </row>
    <row r="24" spans="1:10" ht="13.5">
      <c r="A24" s="24" t="s">
        <v>185</v>
      </c>
      <c r="B24" s="206" t="s">
        <v>16</v>
      </c>
      <c r="C24" s="206" t="s">
        <v>16</v>
      </c>
      <c r="D24" s="206">
        <v>98.7</v>
      </c>
      <c r="E24" s="206" t="s">
        <v>16</v>
      </c>
      <c r="F24" s="206">
        <v>98.7</v>
      </c>
      <c r="G24" s="206">
        <v>66</v>
      </c>
      <c r="H24" s="206">
        <v>0.5</v>
      </c>
      <c r="I24" s="45"/>
      <c r="J24" s="10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45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45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45"/>
      <c r="J27" s="10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24.421875" style="0" customWidth="1"/>
    <col min="2" max="2" width="10.140625" style="0" customWidth="1"/>
    <col min="3" max="3" width="7.8515625" style="0" customWidth="1"/>
    <col min="5" max="5" width="8.28125" style="0" customWidth="1"/>
    <col min="10" max="10" width="25.57421875" style="0" customWidth="1"/>
    <col min="11" max="11" width="14.28125" style="0" customWidth="1"/>
  </cols>
  <sheetData>
    <row r="1" spans="1:9" ht="12.75" customHeight="1">
      <c r="A1" s="9" t="s">
        <v>475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9"/>
      <c r="B2" s="10"/>
      <c r="C2" s="10"/>
      <c r="D2" s="10"/>
      <c r="E2" s="10"/>
      <c r="F2" s="10"/>
      <c r="G2" s="10"/>
      <c r="H2" s="10"/>
      <c r="I2" s="10"/>
    </row>
    <row r="3" spans="1:9" ht="12.75" customHeight="1">
      <c r="A3" s="9"/>
      <c r="B3" s="275"/>
      <c r="C3" s="275"/>
      <c r="D3" s="275"/>
      <c r="E3" s="275" t="s">
        <v>201</v>
      </c>
      <c r="F3" s="275"/>
      <c r="G3" s="10"/>
      <c r="H3" s="10"/>
      <c r="I3" s="10"/>
    </row>
    <row r="4" spans="1:9" ht="12.75" customHeight="1">
      <c r="A4" s="9"/>
      <c r="B4" s="275"/>
      <c r="C4" s="275" t="s">
        <v>202</v>
      </c>
      <c r="D4" s="275"/>
      <c r="E4" s="275" t="s">
        <v>212</v>
      </c>
      <c r="F4" s="275"/>
      <c r="G4" s="12"/>
      <c r="H4" s="12"/>
      <c r="I4" s="12"/>
    </row>
    <row r="5" spans="1:9" ht="12.75" customHeight="1">
      <c r="A5" s="10"/>
      <c r="B5" s="275"/>
      <c r="C5" s="275" t="s">
        <v>203</v>
      </c>
      <c r="D5" s="275" t="s">
        <v>204</v>
      </c>
      <c r="E5" s="275" t="s">
        <v>205</v>
      </c>
      <c r="F5" s="275" t="s">
        <v>206</v>
      </c>
      <c r="G5" s="12"/>
      <c r="H5" s="12"/>
      <c r="I5" s="12"/>
    </row>
    <row r="6" spans="1:7" ht="12.75" customHeight="1">
      <c r="A6" s="75" t="s">
        <v>180</v>
      </c>
      <c r="B6" s="275" t="s">
        <v>222</v>
      </c>
      <c r="C6" s="275" t="s">
        <v>207</v>
      </c>
      <c r="D6" s="275" t="s">
        <v>208</v>
      </c>
      <c r="E6" s="275" t="s">
        <v>209</v>
      </c>
      <c r="F6" s="275" t="s">
        <v>210</v>
      </c>
      <c r="G6" s="10"/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2.75" customHeight="1">
      <c r="A8" s="41" t="s">
        <v>123</v>
      </c>
      <c r="B8" s="22"/>
      <c r="C8" s="22"/>
      <c r="D8" s="22"/>
      <c r="E8" s="22"/>
      <c r="F8" s="22"/>
      <c r="G8" s="10"/>
    </row>
    <row r="9" spans="1:7" ht="12.75" customHeight="1">
      <c r="A9" s="10" t="s">
        <v>36</v>
      </c>
      <c r="B9" s="36" t="s">
        <v>16</v>
      </c>
      <c r="C9" s="36">
        <v>4.8</v>
      </c>
      <c r="D9" s="36">
        <v>4.8</v>
      </c>
      <c r="E9" s="36">
        <v>4.8</v>
      </c>
      <c r="F9" s="47">
        <v>3.6</v>
      </c>
      <c r="G9" s="10"/>
    </row>
    <row r="10" spans="1:7" ht="12.75" customHeight="1">
      <c r="A10" s="10"/>
      <c r="B10" s="36"/>
      <c r="C10" s="36"/>
      <c r="D10" s="36"/>
      <c r="E10" s="36"/>
      <c r="F10" s="36"/>
      <c r="G10" s="10"/>
    </row>
    <row r="11" spans="1:7" ht="12.75" customHeight="1">
      <c r="A11" s="24" t="s">
        <v>182</v>
      </c>
      <c r="B11" s="269" t="s">
        <v>16</v>
      </c>
      <c r="C11" s="269">
        <v>4.8</v>
      </c>
      <c r="D11" s="269">
        <v>4.8</v>
      </c>
      <c r="E11" s="269">
        <v>4.8</v>
      </c>
      <c r="F11" s="269">
        <v>3.6</v>
      </c>
      <c r="G11" s="10"/>
    </row>
    <row r="12" spans="1:7" ht="12.75" customHeight="1">
      <c r="A12" s="10"/>
      <c r="B12" s="22"/>
      <c r="C12" s="22"/>
      <c r="D12" s="22"/>
      <c r="E12" s="22"/>
      <c r="F12" s="50"/>
      <c r="G12" s="10"/>
    </row>
    <row r="13" spans="1:7" ht="12.75" customHeight="1">
      <c r="A13" s="41" t="s">
        <v>125</v>
      </c>
      <c r="B13" s="22"/>
      <c r="C13" s="22"/>
      <c r="D13" s="22"/>
      <c r="E13" s="22"/>
      <c r="F13" s="22"/>
      <c r="G13" s="10"/>
    </row>
    <row r="14" spans="1:8" ht="12.75" customHeight="1">
      <c r="A14" s="10" t="s">
        <v>98</v>
      </c>
      <c r="B14" s="305">
        <v>4.8</v>
      </c>
      <c r="C14" s="305" t="s">
        <v>16</v>
      </c>
      <c r="D14" s="305">
        <v>4.8</v>
      </c>
      <c r="E14" s="305">
        <v>4.8</v>
      </c>
      <c r="F14" s="22" t="s">
        <v>447</v>
      </c>
      <c r="G14" s="22"/>
      <c r="H14" s="22"/>
    </row>
    <row r="15" spans="1:8" ht="12.75" customHeight="1">
      <c r="A15" s="10"/>
      <c r="B15" s="36"/>
      <c r="C15" s="36"/>
      <c r="D15" s="36"/>
      <c r="E15" s="36"/>
      <c r="F15" s="36"/>
      <c r="G15" s="22"/>
      <c r="H15" s="22"/>
    </row>
    <row r="16" spans="1:8" ht="12.75" customHeight="1">
      <c r="A16" s="24" t="s">
        <v>185</v>
      </c>
      <c r="B16" s="205">
        <v>4.8</v>
      </c>
      <c r="C16" s="205" t="s">
        <v>16</v>
      </c>
      <c r="D16" s="205">
        <v>4.8</v>
      </c>
      <c r="E16" s="205">
        <v>4.8</v>
      </c>
      <c r="F16" s="205" t="s">
        <v>447</v>
      </c>
      <c r="G16" s="50"/>
      <c r="H16" s="50"/>
    </row>
    <row r="17" spans="1:8" ht="12.75" customHeight="1">
      <c r="A17" s="10"/>
      <c r="B17" s="22"/>
      <c r="C17" s="22"/>
      <c r="D17" s="22"/>
      <c r="E17" s="22"/>
      <c r="F17" s="22"/>
      <c r="G17" s="50"/>
      <c r="H17" s="50"/>
    </row>
    <row r="18" spans="1:8" ht="12.75" customHeight="1">
      <c r="A18" s="10"/>
      <c r="B18" s="10"/>
      <c r="C18" s="10"/>
      <c r="D18" s="10"/>
      <c r="E18" s="10"/>
      <c r="F18" s="10"/>
      <c r="G18" s="47"/>
      <c r="H18" s="47"/>
    </row>
    <row r="19" spans="7:8" ht="12.75" customHeight="1">
      <c r="G19" s="44"/>
      <c r="H19" s="44"/>
    </row>
    <row r="20" spans="7:8" ht="12.75" customHeight="1">
      <c r="G20" s="50"/>
      <c r="H20" s="50"/>
    </row>
    <row r="21" spans="7:8" ht="12.75" customHeight="1">
      <c r="G21" s="51"/>
      <c r="H21" s="51"/>
    </row>
    <row r="22" spans="7:8" ht="12.75" customHeight="1">
      <c r="G22" s="51"/>
      <c r="H22" s="51"/>
    </row>
    <row r="23" ht="12.75" customHeight="1"/>
    <row r="24" ht="12.75" customHeight="1"/>
    <row r="25" ht="12.75" customHeight="1"/>
    <row r="26" ht="12.75" customHeight="1"/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AH914"/>
  <sheetViews>
    <sheetView zoomScale="60" zoomScaleNormal="60" zoomScalePageLayoutView="0" workbookViewId="0" topLeftCell="A124">
      <selection activeCell="X253" sqref="X253"/>
    </sheetView>
  </sheetViews>
  <sheetFormatPr defaultColWidth="9.140625" defaultRowHeight="12.75"/>
  <cols>
    <col min="2" max="3" width="12.28125" style="0" customWidth="1"/>
    <col min="4" max="4" width="12.421875" style="0" customWidth="1"/>
    <col min="5" max="5" width="11.57421875" style="0" customWidth="1"/>
    <col min="6" max="6" width="12.140625" style="0" customWidth="1"/>
    <col min="7" max="7" width="13.00390625" style="0" customWidth="1"/>
    <col min="8" max="8" width="11.7109375" style="0" customWidth="1"/>
    <col min="9" max="9" width="12.57421875" style="0" customWidth="1"/>
    <col min="10" max="10" width="12.140625" style="0" customWidth="1"/>
    <col min="11" max="11" width="11.57421875" style="0" customWidth="1"/>
    <col min="12" max="12" width="12.57421875" style="0" customWidth="1"/>
    <col min="13" max="13" width="11.7109375" style="0" bestFit="1" customWidth="1"/>
    <col min="20" max="20" width="10.57421875" style="0" customWidth="1"/>
  </cols>
  <sheetData>
    <row r="1" spans="1:23" ht="12.75">
      <c r="A1" s="96" t="s">
        <v>464</v>
      </c>
      <c r="B1" s="97"/>
      <c r="C1" s="97"/>
      <c r="D1" s="97"/>
      <c r="E1" s="98"/>
      <c r="F1" s="98"/>
      <c r="G1" s="97"/>
      <c r="H1" s="97"/>
      <c r="I1" s="97"/>
      <c r="J1" s="97"/>
      <c r="K1" s="10"/>
      <c r="L1" s="10"/>
      <c r="M1" s="45"/>
      <c r="N1" s="10"/>
      <c r="O1" s="99"/>
      <c r="P1" s="99"/>
      <c r="Q1" s="99"/>
      <c r="R1" s="97"/>
      <c r="S1" s="97"/>
      <c r="T1" s="10"/>
      <c r="U1" s="10"/>
      <c r="V1" s="10"/>
      <c r="W1" s="10"/>
    </row>
    <row r="2" spans="1:23" ht="12.75">
      <c r="A2" s="97"/>
      <c r="B2" s="97"/>
      <c r="C2" s="97"/>
      <c r="D2" s="97"/>
      <c r="E2" s="98"/>
      <c r="F2" s="98"/>
      <c r="G2" s="97"/>
      <c r="H2" s="97"/>
      <c r="I2" s="97"/>
      <c r="J2" s="97"/>
      <c r="K2" s="10"/>
      <c r="L2" s="10"/>
      <c r="M2" s="45"/>
      <c r="N2" s="10"/>
      <c r="O2" s="99"/>
      <c r="P2" s="99"/>
      <c r="Q2" s="99"/>
      <c r="R2" s="97"/>
      <c r="S2" s="97"/>
      <c r="T2" s="10"/>
      <c r="U2" s="10"/>
      <c r="V2" s="10"/>
      <c r="W2" s="10"/>
    </row>
    <row r="3" spans="1:24" ht="12.75">
      <c r="A3" s="100"/>
      <c r="B3" s="100"/>
      <c r="C3" s="411" t="s">
        <v>238</v>
      </c>
      <c r="D3" s="411"/>
      <c r="E3" s="411"/>
      <c r="F3" s="411"/>
      <c r="G3" s="411"/>
      <c r="H3" s="411"/>
      <c r="I3" s="411"/>
      <c r="J3" s="411"/>
      <c r="K3" s="411"/>
      <c r="L3" s="412"/>
      <c r="M3" s="412"/>
      <c r="N3" s="10"/>
      <c r="O3" s="409" t="s">
        <v>239</v>
      </c>
      <c r="P3" s="409"/>
      <c r="Q3" s="409"/>
      <c r="R3" s="409"/>
      <c r="S3" s="409"/>
      <c r="T3" s="409"/>
      <c r="U3" s="409"/>
      <c r="V3" s="409"/>
      <c r="W3" s="410"/>
      <c r="X3" s="410"/>
    </row>
    <row r="4" spans="1:23" ht="12.75">
      <c r="A4" s="100"/>
      <c r="B4" s="100"/>
      <c r="C4" s="102"/>
      <c r="D4" s="102"/>
      <c r="E4" s="101"/>
      <c r="F4" s="102"/>
      <c r="G4" s="100"/>
      <c r="H4" s="100"/>
      <c r="I4" s="100"/>
      <c r="J4" s="100"/>
      <c r="K4" s="10"/>
      <c r="L4" s="10"/>
      <c r="M4" s="45"/>
      <c r="N4" s="10"/>
      <c r="O4" s="103"/>
      <c r="P4" s="104"/>
      <c r="Q4" s="103"/>
      <c r="R4" s="100"/>
      <c r="S4" s="97"/>
      <c r="T4" s="10"/>
      <c r="U4" s="10"/>
      <c r="V4" s="10"/>
      <c r="W4" s="10"/>
    </row>
    <row r="5" spans="1:24" ht="12.75">
      <c r="A5" s="105" t="s">
        <v>169</v>
      </c>
      <c r="B5" s="105"/>
      <c r="C5" s="101">
        <v>1990</v>
      </c>
      <c r="D5" s="101">
        <v>1992</v>
      </c>
      <c r="E5" s="101">
        <v>1994</v>
      </c>
      <c r="F5" s="106">
        <v>1996</v>
      </c>
      <c r="G5" s="106">
        <v>1998</v>
      </c>
      <c r="H5" s="106">
        <v>2000</v>
      </c>
      <c r="I5" s="106">
        <v>2002</v>
      </c>
      <c r="J5" s="106">
        <v>2004</v>
      </c>
      <c r="K5" s="106">
        <v>2006</v>
      </c>
      <c r="L5" s="106">
        <v>2008</v>
      </c>
      <c r="M5" s="106">
        <v>2010</v>
      </c>
      <c r="N5" s="36"/>
      <c r="O5" s="311" t="s">
        <v>448</v>
      </c>
      <c r="P5" s="311" t="s">
        <v>449</v>
      </c>
      <c r="Q5" s="311" t="s">
        <v>450</v>
      </c>
      <c r="R5" s="311" t="s">
        <v>451</v>
      </c>
      <c r="S5" s="101" t="s">
        <v>452</v>
      </c>
      <c r="T5" s="12" t="s">
        <v>453</v>
      </c>
      <c r="U5" s="12" t="s">
        <v>454</v>
      </c>
      <c r="V5" s="12" t="s">
        <v>455</v>
      </c>
      <c r="W5" s="12" t="s">
        <v>456</v>
      </c>
      <c r="X5" s="12" t="s">
        <v>457</v>
      </c>
    </row>
    <row r="6" spans="1:23" ht="12.75">
      <c r="A6" s="107"/>
      <c r="B6" s="107"/>
      <c r="C6" s="108"/>
      <c r="D6" s="108"/>
      <c r="E6" s="109"/>
      <c r="F6" s="109"/>
      <c r="G6" s="108"/>
      <c r="H6" s="108"/>
      <c r="I6" s="108"/>
      <c r="J6" s="108"/>
      <c r="K6" s="36"/>
      <c r="L6" s="36"/>
      <c r="M6" s="47"/>
      <c r="N6" s="36"/>
      <c r="O6" s="36"/>
      <c r="P6" s="36"/>
      <c r="Q6" s="36"/>
      <c r="R6" s="36"/>
      <c r="S6" s="36"/>
      <c r="T6" s="36"/>
      <c r="U6" s="36"/>
      <c r="V6" s="36"/>
      <c r="W6" s="10"/>
    </row>
    <row r="7" spans="1:23" ht="12.75">
      <c r="A7" s="110" t="s">
        <v>240</v>
      </c>
      <c r="B7" s="97"/>
      <c r="C7" s="111"/>
      <c r="D7" s="111"/>
      <c r="E7" s="112"/>
      <c r="F7" s="112"/>
      <c r="G7" s="111"/>
      <c r="H7" s="111"/>
      <c r="I7" s="111"/>
      <c r="J7" s="111"/>
      <c r="K7" s="36"/>
      <c r="L7" s="36"/>
      <c r="M7" s="47"/>
      <c r="N7" s="36"/>
      <c r="O7" s="36"/>
      <c r="P7" s="36"/>
      <c r="Q7" s="36"/>
      <c r="R7" s="36"/>
      <c r="S7" s="36"/>
      <c r="T7" s="36"/>
      <c r="U7" s="36"/>
      <c r="V7" s="36"/>
      <c r="W7" s="10"/>
    </row>
    <row r="8" spans="1:24" ht="12.75">
      <c r="A8" s="97" t="s">
        <v>178</v>
      </c>
      <c r="B8" s="97"/>
      <c r="C8" s="113">
        <v>29893</v>
      </c>
      <c r="D8" s="113">
        <v>24729</v>
      </c>
      <c r="E8" s="113">
        <v>20889.8</v>
      </c>
      <c r="F8" s="113">
        <v>21255.9</v>
      </c>
      <c r="G8" s="113">
        <v>23065.599572191284</v>
      </c>
      <c r="H8" s="22">
        <v>23901.332444362415</v>
      </c>
      <c r="I8" s="113">
        <v>22658</v>
      </c>
      <c r="J8" s="26">
        <v>21958.88128318453</v>
      </c>
      <c r="K8" s="22">
        <v>17572.5656808178</v>
      </c>
      <c r="L8" s="57">
        <v>18742.133525330704</v>
      </c>
      <c r="M8" s="342">
        <v>16967</v>
      </c>
      <c r="N8" s="36"/>
      <c r="O8" s="114">
        <f>($M8/C8)-1</f>
        <v>-0.4324089251664269</v>
      </c>
      <c r="P8" s="114">
        <f aca="true" t="shared" si="0" ref="P8:V16">($M8/D8)-1</f>
        <v>-0.3138824861498646</v>
      </c>
      <c r="Q8" s="114">
        <f t="shared" si="0"/>
        <v>-0.18778542638033868</v>
      </c>
      <c r="R8" s="114">
        <f t="shared" si="0"/>
        <v>-0.2017745661204654</v>
      </c>
      <c r="S8" s="114">
        <f t="shared" si="0"/>
        <v>-0.264402386467507</v>
      </c>
      <c r="T8" s="114">
        <f t="shared" si="0"/>
        <v>-0.2901232582118245</v>
      </c>
      <c r="U8" s="114">
        <f t="shared" si="0"/>
        <v>-0.25116956483361286</v>
      </c>
      <c r="V8" s="114">
        <f t="shared" si="0"/>
        <v>-0.22732857921169092</v>
      </c>
      <c r="W8" s="114">
        <f aca="true" t="shared" si="1" ref="W8:W16">($M8/K8)-1</f>
        <v>-0.034460857442054404</v>
      </c>
      <c r="X8" s="114">
        <f aca="true" t="shared" si="2" ref="X8:X16">($M8/L8)-1</f>
        <v>-0.09471352463323046</v>
      </c>
    </row>
    <row r="9" spans="1:24" ht="12.75">
      <c r="A9" s="97" t="s">
        <v>129</v>
      </c>
      <c r="B9" s="97"/>
      <c r="C9" s="113">
        <v>5800</v>
      </c>
      <c r="D9" s="113">
        <v>5759</v>
      </c>
      <c r="E9" s="113">
        <v>6541.6</v>
      </c>
      <c r="F9" s="113">
        <v>4875</v>
      </c>
      <c r="G9" s="113">
        <v>4035.447874373035</v>
      </c>
      <c r="H9" s="22">
        <v>3532.007753444091</v>
      </c>
      <c r="I9" s="113">
        <v>1876</v>
      </c>
      <c r="J9" s="26">
        <v>598.9810007829739</v>
      </c>
      <c r="K9" s="22">
        <v>653.8394680685271</v>
      </c>
      <c r="L9" s="57">
        <v>803.3674074364188</v>
      </c>
      <c r="M9" s="342">
        <v>591</v>
      </c>
      <c r="N9" s="36"/>
      <c r="O9" s="114">
        <f aca="true" t="shared" si="3" ref="O9:O18">($M9/C9)-1</f>
        <v>-0.8981034482758621</v>
      </c>
      <c r="P9" s="114">
        <f t="shared" si="0"/>
        <v>-0.8973780170168432</v>
      </c>
      <c r="Q9" s="114">
        <f t="shared" si="0"/>
        <v>-0.9096551302433655</v>
      </c>
      <c r="R9" s="114">
        <f t="shared" si="0"/>
        <v>-0.8787692307692307</v>
      </c>
      <c r="S9" s="114">
        <f t="shared" si="0"/>
        <v>-0.8535478543154716</v>
      </c>
      <c r="T9" s="114">
        <f t="shared" si="0"/>
        <v>-0.8326730739977253</v>
      </c>
      <c r="U9" s="114">
        <f t="shared" si="0"/>
        <v>-0.6849680170575694</v>
      </c>
      <c r="V9" s="114">
        <f t="shared" si="0"/>
        <v>-0.013324297052062284</v>
      </c>
      <c r="W9" s="114">
        <f t="shared" si="1"/>
        <v>-0.09610840448980229</v>
      </c>
      <c r="X9" s="114">
        <f t="shared" si="2"/>
        <v>-0.2643465560970325</v>
      </c>
    </row>
    <row r="10" spans="1:24" ht="12.75">
      <c r="A10" s="97" t="s">
        <v>130</v>
      </c>
      <c r="B10" s="97"/>
      <c r="C10" s="113">
        <v>3670</v>
      </c>
      <c r="D10" s="113">
        <v>5721</v>
      </c>
      <c r="E10" s="113">
        <v>5831.5</v>
      </c>
      <c r="F10" s="113">
        <v>7165.9</v>
      </c>
      <c r="G10" s="113">
        <v>7719.9643780441675</v>
      </c>
      <c r="H10" s="22">
        <v>5193.996213320387</v>
      </c>
      <c r="I10" s="113">
        <v>3922</v>
      </c>
      <c r="J10" s="26">
        <v>4535.100930453363</v>
      </c>
      <c r="K10" s="22">
        <v>4598.698595288713</v>
      </c>
      <c r="L10" s="57">
        <v>6148.800847621962</v>
      </c>
      <c r="M10" s="342">
        <v>6767</v>
      </c>
      <c r="N10" s="36"/>
      <c r="O10" s="114">
        <f t="shared" si="3"/>
        <v>0.8438692098092644</v>
      </c>
      <c r="P10" s="114">
        <f t="shared" si="0"/>
        <v>0.18283516867680483</v>
      </c>
      <c r="Q10" s="114">
        <f t="shared" si="0"/>
        <v>0.160421846866158</v>
      </c>
      <c r="R10" s="114">
        <f t="shared" si="0"/>
        <v>-0.05566642012866485</v>
      </c>
      <c r="S10" s="114">
        <f t="shared" si="0"/>
        <v>-0.12344155120125033</v>
      </c>
      <c r="T10" s="114">
        <f t="shared" si="0"/>
        <v>0.3028503915050089</v>
      </c>
      <c r="U10" s="114">
        <f t="shared" si="0"/>
        <v>0.725395206527282</v>
      </c>
      <c r="V10" s="114">
        <f t="shared" si="0"/>
        <v>0.492138786715717</v>
      </c>
      <c r="W10" s="114">
        <f t="shared" si="1"/>
        <v>0.47150326549617216</v>
      </c>
      <c r="X10" s="114">
        <f t="shared" si="2"/>
        <v>0.1005397910418786</v>
      </c>
    </row>
    <row r="11" spans="1:24" ht="12.75">
      <c r="A11" s="97" t="s">
        <v>131</v>
      </c>
      <c r="B11" s="97"/>
      <c r="C11" s="113">
        <v>348</v>
      </c>
      <c r="D11" s="113">
        <v>136</v>
      </c>
      <c r="E11" s="113">
        <v>32</v>
      </c>
      <c r="F11" s="113">
        <v>129.2</v>
      </c>
      <c r="G11" s="113">
        <v>400</v>
      </c>
      <c r="H11" s="22">
        <v>863.4359485706882</v>
      </c>
      <c r="I11" s="113">
        <v>1428</v>
      </c>
      <c r="J11" s="26">
        <v>1523.4823907205675</v>
      </c>
      <c r="K11" s="22">
        <v>1517.064030893141</v>
      </c>
      <c r="L11" s="57">
        <v>1551.5610113897837</v>
      </c>
      <c r="M11" s="342">
        <v>1686</v>
      </c>
      <c r="N11" s="36"/>
      <c r="O11" s="114">
        <f t="shared" si="3"/>
        <v>3.844827586206897</v>
      </c>
      <c r="P11" s="114">
        <f t="shared" si="0"/>
        <v>11.397058823529411</v>
      </c>
      <c r="Q11" s="114">
        <f t="shared" si="0"/>
        <v>51.6875</v>
      </c>
      <c r="R11" s="114">
        <f t="shared" si="0"/>
        <v>12.04953560371517</v>
      </c>
      <c r="S11" s="114">
        <f t="shared" si="0"/>
        <v>3.215</v>
      </c>
      <c r="T11" s="114">
        <f t="shared" si="0"/>
        <v>0.9526636605656333</v>
      </c>
      <c r="U11" s="114">
        <f t="shared" si="0"/>
        <v>0.18067226890756305</v>
      </c>
      <c r="V11" s="114">
        <f t="shared" si="0"/>
        <v>0.1066750822125131</v>
      </c>
      <c r="W11" s="114">
        <f t="shared" si="1"/>
        <v>0.11135717785583599</v>
      </c>
      <c r="X11" s="114">
        <f t="shared" si="2"/>
        <v>0.0866475682382577</v>
      </c>
    </row>
    <row r="12" spans="1:24" ht="12.75">
      <c r="A12" s="97" t="s">
        <v>241</v>
      </c>
      <c r="B12" s="97"/>
      <c r="C12" s="113">
        <v>27</v>
      </c>
      <c r="D12" s="113" t="s">
        <v>16</v>
      </c>
      <c r="E12" s="113">
        <v>42</v>
      </c>
      <c r="F12" s="113" t="s">
        <v>16</v>
      </c>
      <c r="G12" s="113" t="s">
        <v>16</v>
      </c>
      <c r="H12" s="22" t="s">
        <v>16</v>
      </c>
      <c r="I12" s="113" t="s">
        <v>16</v>
      </c>
      <c r="J12" s="113" t="s">
        <v>16</v>
      </c>
      <c r="K12" s="26" t="s">
        <v>16</v>
      </c>
      <c r="L12" s="26" t="s">
        <v>16</v>
      </c>
      <c r="M12" s="339">
        <v>58</v>
      </c>
      <c r="N12" s="36"/>
      <c r="O12" s="114">
        <f t="shared" si="3"/>
        <v>1.1481481481481484</v>
      </c>
      <c r="P12" s="114" t="s">
        <v>16</v>
      </c>
      <c r="Q12" s="114">
        <f t="shared" si="0"/>
        <v>0.38095238095238093</v>
      </c>
      <c r="R12" s="114" t="s">
        <v>16</v>
      </c>
      <c r="S12" s="114" t="s">
        <v>16</v>
      </c>
      <c r="T12" s="114" t="s">
        <v>16</v>
      </c>
      <c r="U12" s="114" t="s">
        <v>16</v>
      </c>
      <c r="V12" s="114" t="s">
        <v>16</v>
      </c>
      <c r="W12" s="114" t="s">
        <v>16</v>
      </c>
      <c r="X12" s="114" t="s">
        <v>16</v>
      </c>
    </row>
    <row r="13" spans="1:24" ht="12.75">
      <c r="A13" s="97" t="s">
        <v>132</v>
      </c>
      <c r="B13" s="97"/>
      <c r="C13" s="113">
        <v>5827</v>
      </c>
      <c r="D13" s="113">
        <v>6839</v>
      </c>
      <c r="E13" s="113">
        <v>6951.5</v>
      </c>
      <c r="F13" s="113">
        <v>6542.8</v>
      </c>
      <c r="G13" s="113">
        <v>6744.744362827668</v>
      </c>
      <c r="H13" s="22">
        <v>4125.191712773863</v>
      </c>
      <c r="I13" s="113">
        <v>5807</v>
      </c>
      <c r="J13" s="26">
        <v>7110.52468735233</v>
      </c>
      <c r="K13" s="22">
        <v>7203.2336651423</v>
      </c>
      <c r="L13" s="57">
        <v>10553.037729691312</v>
      </c>
      <c r="M13" s="342">
        <v>9151</v>
      </c>
      <c r="N13" s="36"/>
      <c r="O13" s="114">
        <f t="shared" si="3"/>
        <v>0.5704479148790116</v>
      </c>
      <c r="P13" s="114">
        <f t="shared" si="0"/>
        <v>0.33806112004679045</v>
      </c>
      <c r="Q13" s="114">
        <f t="shared" si="0"/>
        <v>0.3164065309645401</v>
      </c>
      <c r="R13" s="114">
        <f t="shared" si="0"/>
        <v>0.39863666931588915</v>
      </c>
      <c r="S13" s="114">
        <f t="shared" si="0"/>
        <v>0.3567600946351557</v>
      </c>
      <c r="T13" s="114">
        <f t="shared" si="0"/>
        <v>1.218321144121246</v>
      </c>
      <c r="U13" s="114">
        <f t="shared" si="0"/>
        <v>0.5758567246426727</v>
      </c>
      <c r="V13" s="114">
        <f t="shared" si="0"/>
        <v>0.28696550569286616</v>
      </c>
      <c r="W13" s="114">
        <f t="shared" si="1"/>
        <v>0.27040165922747716</v>
      </c>
      <c r="X13" s="114">
        <f t="shared" si="2"/>
        <v>-0.1328563173565308</v>
      </c>
    </row>
    <row r="14" spans="1:24" ht="12.75">
      <c r="A14" s="97" t="s">
        <v>133</v>
      </c>
      <c r="B14" s="97"/>
      <c r="C14" s="113">
        <v>2220</v>
      </c>
      <c r="D14" s="113">
        <v>1257</v>
      </c>
      <c r="E14" s="113">
        <v>953.4</v>
      </c>
      <c r="F14" s="113">
        <v>858.2</v>
      </c>
      <c r="G14" s="113">
        <v>977.9410319687423</v>
      </c>
      <c r="H14" s="22">
        <v>1919.5148981577688</v>
      </c>
      <c r="I14" s="113">
        <v>804</v>
      </c>
      <c r="J14" s="26">
        <v>902.872284582889</v>
      </c>
      <c r="K14" s="22">
        <v>990.7050121954555</v>
      </c>
      <c r="L14" s="57">
        <v>777.9394861116831</v>
      </c>
      <c r="M14" s="342">
        <v>1441</v>
      </c>
      <c r="N14" s="36"/>
      <c r="O14" s="114">
        <f t="shared" si="3"/>
        <v>-0.35090090090090087</v>
      </c>
      <c r="P14" s="114">
        <f t="shared" si="0"/>
        <v>0.14638027048528235</v>
      </c>
      <c r="Q14" s="114">
        <f t="shared" si="0"/>
        <v>0.511432766939375</v>
      </c>
      <c r="R14" s="114">
        <f t="shared" si="0"/>
        <v>0.6790957818690282</v>
      </c>
      <c r="S14" s="114">
        <f t="shared" si="0"/>
        <v>0.47350397712533887</v>
      </c>
      <c r="T14" s="114">
        <f t="shared" si="0"/>
        <v>-0.2492894942451438</v>
      </c>
      <c r="U14" s="114">
        <f t="shared" si="0"/>
        <v>0.7922885572139304</v>
      </c>
      <c r="V14" s="114">
        <f t="shared" si="0"/>
        <v>0.5960175371489185</v>
      </c>
      <c r="W14" s="114">
        <f t="shared" si="1"/>
        <v>0.45451974327521216</v>
      </c>
      <c r="X14" s="114">
        <f t="shared" si="2"/>
        <v>0.8523291666327966</v>
      </c>
    </row>
    <row r="15" spans="1:24" ht="12.75">
      <c r="A15" s="97" t="s">
        <v>242</v>
      </c>
      <c r="B15" s="97"/>
      <c r="C15" s="113">
        <v>117</v>
      </c>
      <c r="D15" s="113">
        <v>221</v>
      </c>
      <c r="E15" s="113">
        <v>337.2</v>
      </c>
      <c r="F15" s="113">
        <v>130</v>
      </c>
      <c r="G15" s="113">
        <v>101.81966115549272</v>
      </c>
      <c r="H15" s="22">
        <v>25.448146153846153</v>
      </c>
      <c r="I15" s="113">
        <v>20</v>
      </c>
      <c r="J15" s="26">
        <v>233.89155066666666</v>
      </c>
      <c r="K15" s="22">
        <v>71.26864444444445</v>
      </c>
      <c r="L15" s="14" t="s">
        <v>16</v>
      </c>
      <c r="M15" s="50">
        <v>49</v>
      </c>
      <c r="N15" s="36"/>
      <c r="O15" s="114">
        <f t="shared" si="3"/>
        <v>-0.5811965811965811</v>
      </c>
      <c r="P15" s="114">
        <f t="shared" si="0"/>
        <v>-0.7782805429864253</v>
      </c>
      <c r="Q15" s="114">
        <f t="shared" si="0"/>
        <v>-0.8546856465005931</v>
      </c>
      <c r="R15" s="114">
        <f t="shared" si="0"/>
        <v>-0.6230769230769231</v>
      </c>
      <c r="S15" s="114">
        <f t="shared" si="0"/>
        <v>-0.5187569920786692</v>
      </c>
      <c r="T15" s="114">
        <f t="shared" si="0"/>
        <v>0.9254840688108157</v>
      </c>
      <c r="U15" s="114">
        <f t="shared" si="0"/>
        <v>1.4500000000000002</v>
      </c>
      <c r="V15" s="114">
        <f t="shared" si="0"/>
        <v>-0.7905011965574039</v>
      </c>
      <c r="W15" s="114">
        <f t="shared" si="1"/>
        <v>-0.3124606145947306</v>
      </c>
      <c r="X15" s="114" t="s">
        <v>16</v>
      </c>
    </row>
    <row r="16" spans="1:24" ht="12.75">
      <c r="A16" s="97" t="s">
        <v>134</v>
      </c>
      <c r="B16" s="97"/>
      <c r="C16" s="113">
        <v>673</v>
      </c>
      <c r="D16" s="113">
        <v>1008</v>
      </c>
      <c r="E16" s="113">
        <v>1124.7</v>
      </c>
      <c r="F16" s="113">
        <v>1480.8</v>
      </c>
      <c r="G16" s="113">
        <v>1523.4438092508526</v>
      </c>
      <c r="H16" s="22">
        <v>966.9629009692702</v>
      </c>
      <c r="I16" s="113">
        <v>1547</v>
      </c>
      <c r="J16" s="26">
        <v>1555.931271532381</v>
      </c>
      <c r="K16" s="22">
        <v>874.5937734985508</v>
      </c>
      <c r="L16" s="57">
        <v>1640.355348195593</v>
      </c>
      <c r="M16" s="342">
        <v>841</v>
      </c>
      <c r="N16" s="26"/>
      <c r="O16" s="114">
        <f t="shared" si="3"/>
        <v>0.24962852897473997</v>
      </c>
      <c r="P16" s="114">
        <f t="shared" si="0"/>
        <v>-0.16567460317460314</v>
      </c>
      <c r="Q16" s="114">
        <f t="shared" si="0"/>
        <v>-0.25224504312261053</v>
      </c>
      <c r="R16" s="114">
        <f t="shared" si="0"/>
        <v>-0.4320637493246894</v>
      </c>
      <c r="S16" s="114">
        <f t="shared" si="0"/>
        <v>-0.44796126060365926</v>
      </c>
      <c r="T16" s="114">
        <f t="shared" si="0"/>
        <v>-0.13026652919466375</v>
      </c>
      <c r="U16" s="114">
        <f t="shared" si="0"/>
        <v>-0.45636716224951523</v>
      </c>
      <c r="V16" s="114">
        <f t="shared" si="0"/>
        <v>-0.45948769371302034</v>
      </c>
      <c r="W16" s="114">
        <f t="shared" si="1"/>
        <v>-0.03841071651375816</v>
      </c>
      <c r="X16" s="114">
        <f t="shared" si="2"/>
        <v>-0.48730621025187726</v>
      </c>
    </row>
    <row r="17" spans="1:14" ht="12.75">
      <c r="A17" s="97"/>
      <c r="B17" s="97"/>
      <c r="C17" s="113"/>
      <c r="D17" s="113"/>
      <c r="E17" s="113"/>
      <c r="F17" s="113"/>
      <c r="G17" s="113"/>
      <c r="H17" s="22"/>
      <c r="I17" s="113"/>
      <c r="J17" s="113"/>
      <c r="K17" s="26"/>
      <c r="L17" s="26"/>
      <c r="M17" s="339"/>
      <c r="N17" s="26"/>
    </row>
    <row r="18" spans="1:24" ht="13.5">
      <c r="A18" s="115" t="s">
        <v>243</v>
      </c>
      <c r="B18" s="115"/>
      <c r="C18" s="116">
        <v>48575</v>
      </c>
      <c r="D18" s="116">
        <v>45670</v>
      </c>
      <c r="E18" s="116">
        <v>42703.7</v>
      </c>
      <c r="F18" s="116">
        <v>42437.8</v>
      </c>
      <c r="G18" s="116">
        <v>44568.96068981125</v>
      </c>
      <c r="H18" s="117">
        <v>40527.89001775233</v>
      </c>
      <c r="I18" s="117">
        <v>38062</v>
      </c>
      <c r="J18" s="117">
        <v>38419.665399275706</v>
      </c>
      <c r="K18" s="118">
        <f>SUM(K8:K16)</f>
        <v>33481.96887034893</v>
      </c>
      <c r="L18" s="118">
        <f>SUM(L8:L16)</f>
        <v>40217.195355777454</v>
      </c>
      <c r="M18" s="350">
        <v>37551</v>
      </c>
      <c r="N18" s="26"/>
      <c r="O18" s="379">
        <f t="shared" si="3"/>
        <v>-0.22694801852804936</v>
      </c>
      <c r="P18" s="379">
        <f aca="true" t="shared" si="4" ref="P18:X18">($M18/D18)-1</f>
        <v>-0.1777753448653383</v>
      </c>
      <c r="Q18" s="379">
        <f t="shared" si="4"/>
        <v>-0.12066167568618169</v>
      </c>
      <c r="R18" s="379">
        <f t="shared" si="4"/>
        <v>-0.11515205783523186</v>
      </c>
      <c r="S18" s="379">
        <f t="shared" si="4"/>
        <v>-0.15746296483452882</v>
      </c>
      <c r="T18" s="379">
        <f t="shared" si="4"/>
        <v>-0.07345287446369331</v>
      </c>
      <c r="U18" s="379">
        <f t="shared" si="4"/>
        <v>-0.013425463717093189</v>
      </c>
      <c r="V18" s="379">
        <f t="shared" si="4"/>
        <v>-0.022609915787868418</v>
      </c>
      <c r="W18" s="379">
        <f t="shared" si="4"/>
        <v>0.12152902791969722</v>
      </c>
      <c r="X18" s="379">
        <f t="shared" si="4"/>
        <v>-0.06629491022910028</v>
      </c>
    </row>
    <row r="19" spans="1:23" ht="12.75">
      <c r="A19" s="10"/>
      <c r="B19" s="10"/>
      <c r="C19" s="22"/>
      <c r="D19" s="22"/>
      <c r="E19" s="22"/>
      <c r="F19" s="22"/>
      <c r="G19" s="22"/>
      <c r="H19" s="22"/>
      <c r="I19" s="22"/>
      <c r="J19" s="22"/>
      <c r="K19" s="26"/>
      <c r="L19" s="26"/>
      <c r="M19" s="339"/>
      <c r="N19" s="26"/>
      <c r="O19" s="114"/>
      <c r="P19" s="114"/>
      <c r="Q19" s="114"/>
      <c r="R19" s="114"/>
      <c r="S19" s="114"/>
      <c r="T19" s="114"/>
      <c r="U19" s="36"/>
      <c r="V19" s="114"/>
      <c r="W19" s="10"/>
    </row>
    <row r="20" spans="1:23" ht="12.75">
      <c r="A20" s="97" t="s">
        <v>244</v>
      </c>
      <c r="B20" s="97"/>
      <c r="C20" s="113">
        <v>15</v>
      </c>
      <c r="D20" s="113">
        <v>31</v>
      </c>
      <c r="E20" s="113">
        <v>287</v>
      </c>
      <c r="F20" s="113">
        <v>66</v>
      </c>
      <c r="G20" s="113">
        <v>237</v>
      </c>
      <c r="H20" s="22" t="s">
        <v>16</v>
      </c>
      <c r="I20" s="22">
        <v>111</v>
      </c>
      <c r="J20" s="22" t="s">
        <v>16</v>
      </c>
      <c r="K20" s="22" t="s">
        <v>16</v>
      </c>
      <c r="L20" s="22" t="s">
        <v>16</v>
      </c>
      <c r="M20" s="50" t="s">
        <v>16</v>
      </c>
      <c r="N20" s="36"/>
      <c r="O20" s="114"/>
      <c r="P20" s="114"/>
      <c r="Q20" s="114"/>
      <c r="R20" s="114"/>
      <c r="S20" s="114"/>
      <c r="T20" s="114"/>
      <c r="U20" s="114"/>
      <c r="V20" s="114"/>
      <c r="W20" s="114"/>
    </row>
    <row r="21" spans="1:23" ht="12.75">
      <c r="A21" s="97" t="s">
        <v>245</v>
      </c>
      <c r="B21" s="97"/>
      <c r="C21" s="113">
        <v>891</v>
      </c>
      <c r="D21" s="113">
        <v>1032</v>
      </c>
      <c r="E21" s="113">
        <v>323</v>
      </c>
      <c r="F21" s="113">
        <v>127</v>
      </c>
      <c r="G21" s="113">
        <v>502</v>
      </c>
      <c r="H21" s="119" t="s">
        <v>16</v>
      </c>
      <c r="I21" s="22" t="s">
        <v>16</v>
      </c>
      <c r="J21" s="22" t="s">
        <v>16</v>
      </c>
      <c r="K21" s="22" t="s">
        <v>16</v>
      </c>
      <c r="L21" s="22" t="s">
        <v>16</v>
      </c>
      <c r="M21" s="50" t="s">
        <v>16</v>
      </c>
      <c r="N21" s="36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4" ht="12.75">
      <c r="A22" s="97" t="s">
        <v>246</v>
      </c>
      <c r="B22" s="97"/>
      <c r="C22" s="113">
        <v>906</v>
      </c>
      <c r="D22" s="113">
        <v>1063</v>
      </c>
      <c r="E22" s="113">
        <v>610</v>
      </c>
      <c r="F22" s="113">
        <v>193</v>
      </c>
      <c r="G22" s="113">
        <v>739</v>
      </c>
      <c r="H22" s="113">
        <v>131</v>
      </c>
      <c r="I22" s="113">
        <v>111</v>
      </c>
      <c r="J22" s="26">
        <v>255.20038558625316</v>
      </c>
      <c r="K22" s="22">
        <v>470.5997280196468</v>
      </c>
      <c r="L22" s="57">
        <v>439.40386984750063</v>
      </c>
      <c r="M22" s="342">
        <v>446</v>
      </c>
      <c r="N22" s="36"/>
      <c r="O22" s="114">
        <f aca="true" t="shared" si="5" ref="O22:X22">($M22/C22)-1</f>
        <v>-0.5077262693156732</v>
      </c>
      <c r="P22" s="114">
        <f t="shared" si="5"/>
        <v>-0.5804327375352776</v>
      </c>
      <c r="Q22" s="114">
        <f t="shared" si="5"/>
        <v>-0.26885245901639343</v>
      </c>
      <c r="R22" s="114">
        <f t="shared" si="5"/>
        <v>1.3108808290155443</v>
      </c>
      <c r="S22" s="114">
        <f t="shared" si="5"/>
        <v>-0.3964817320703654</v>
      </c>
      <c r="T22" s="114">
        <f t="shared" si="5"/>
        <v>2.404580152671756</v>
      </c>
      <c r="U22" s="114">
        <f t="shared" si="5"/>
        <v>3.018018018018018</v>
      </c>
      <c r="V22" s="114">
        <f t="shared" si="5"/>
        <v>0.7476462622712612</v>
      </c>
      <c r="W22" s="114">
        <f t="shared" si="5"/>
        <v>-0.05227314542480954</v>
      </c>
      <c r="X22" s="114">
        <f t="shared" si="5"/>
        <v>0.015011543150015072</v>
      </c>
    </row>
    <row r="23" spans="1:24" ht="12.75">
      <c r="A23" s="97" t="s">
        <v>122</v>
      </c>
      <c r="B23" s="97"/>
      <c r="C23" s="113" t="s">
        <v>16</v>
      </c>
      <c r="D23" s="113" t="s">
        <v>16</v>
      </c>
      <c r="E23" s="113" t="s">
        <v>16</v>
      </c>
      <c r="F23" s="113" t="s">
        <v>16</v>
      </c>
      <c r="G23" s="113" t="s">
        <v>16</v>
      </c>
      <c r="H23" s="113" t="s">
        <v>16</v>
      </c>
      <c r="I23" s="113" t="s">
        <v>16</v>
      </c>
      <c r="J23" s="26" t="s">
        <v>16</v>
      </c>
      <c r="K23" s="22" t="s">
        <v>16</v>
      </c>
      <c r="L23" s="57">
        <v>40.47088294577957</v>
      </c>
      <c r="M23" s="342" t="s">
        <v>16</v>
      </c>
      <c r="N23" s="36"/>
      <c r="O23" s="342" t="s">
        <v>16</v>
      </c>
      <c r="P23" s="342" t="s">
        <v>16</v>
      </c>
      <c r="Q23" s="342" t="s">
        <v>16</v>
      </c>
      <c r="R23" s="342" t="s">
        <v>16</v>
      </c>
      <c r="S23" s="342" t="s">
        <v>16</v>
      </c>
      <c r="T23" s="342" t="s">
        <v>16</v>
      </c>
      <c r="U23" s="342" t="s">
        <v>16</v>
      </c>
      <c r="V23" s="342" t="s">
        <v>16</v>
      </c>
      <c r="W23" s="342" t="s">
        <v>16</v>
      </c>
      <c r="X23" s="342" t="s">
        <v>16</v>
      </c>
    </row>
    <row r="24" spans="1:24" ht="12.75">
      <c r="A24" s="97" t="s">
        <v>13</v>
      </c>
      <c r="B24" s="97"/>
      <c r="C24" s="113" t="s">
        <v>16</v>
      </c>
      <c r="D24" s="113">
        <v>158</v>
      </c>
      <c r="E24" s="113" t="s">
        <v>16</v>
      </c>
      <c r="F24" s="113" t="s">
        <v>16</v>
      </c>
      <c r="G24" s="113" t="s">
        <v>16</v>
      </c>
      <c r="H24" s="113" t="s">
        <v>16</v>
      </c>
      <c r="I24" s="113">
        <v>14</v>
      </c>
      <c r="J24" s="22" t="s">
        <v>16</v>
      </c>
      <c r="K24" s="22" t="s">
        <v>16</v>
      </c>
      <c r="L24" s="57">
        <v>1.618449988323603</v>
      </c>
      <c r="M24" s="342" t="s">
        <v>16</v>
      </c>
      <c r="N24" s="36"/>
      <c r="O24" s="342" t="s">
        <v>16</v>
      </c>
      <c r="P24" s="342" t="s">
        <v>16</v>
      </c>
      <c r="Q24" s="342" t="s">
        <v>16</v>
      </c>
      <c r="R24" s="342" t="s">
        <v>16</v>
      </c>
      <c r="S24" s="342" t="s">
        <v>16</v>
      </c>
      <c r="T24" s="342" t="s">
        <v>16</v>
      </c>
      <c r="U24" s="342" t="s">
        <v>16</v>
      </c>
      <c r="V24" s="342" t="s">
        <v>16</v>
      </c>
      <c r="W24" s="342" t="s">
        <v>16</v>
      </c>
      <c r="X24" s="342" t="s">
        <v>16</v>
      </c>
    </row>
    <row r="25" spans="1:24" ht="12.75">
      <c r="A25" s="97" t="s">
        <v>247</v>
      </c>
      <c r="B25" s="97"/>
      <c r="C25" s="113" t="s">
        <v>16</v>
      </c>
      <c r="D25" s="113">
        <v>45</v>
      </c>
      <c r="E25" s="113" t="s">
        <v>16</v>
      </c>
      <c r="F25" s="113" t="s">
        <v>16</v>
      </c>
      <c r="G25" s="113" t="s">
        <v>16</v>
      </c>
      <c r="H25" s="113" t="s">
        <v>16</v>
      </c>
      <c r="I25" s="113" t="s">
        <v>16</v>
      </c>
      <c r="J25" s="22" t="s">
        <v>16</v>
      </c>
      <c r="K25" s="22" t="s">
        <v>16</v>
      </c>
      <c r="L25" s="22" t="s">
        <v>16</v>
      </c>
      <c r="M25" s="50" t="s">
        <v>16</v>
      </c>
      <c r="N25" s="36"/>
      <c r="O25" s="342" t="s">
        <v>16</v>
      </c>
      <c r="P25" s="342" t="s">
        <v>16</v>
      </c>
      <c r="Q25" s="342" t="s">
        <v>16</v>
      </c>
      <c r="R25" s="342" t="s">
        <v>16</v>
      </c>
      <c r="S25" s="342" t="s">
        <v>16</v>
      </c>
      <c r="T25" s="342" t="s">
        <v>16</v>
      </c>
      <c r="U25" s="342" t="s">
        <v>16</v>
      </c>
      <c r="V25" s="342" t="s">
        <v>16</v>
      </c>
      <c r="W25" s="342" t="s">
        <v>16</v>
      </c>
      <c r="X25" s="342" t="s">
        <v>16</v>
      </c>
    </row>
    <row r="26" spans="1:24" ht="12.75">
      <c r="A26" s="97" t="s">
        <v>136</v>
      </c>
      <c r="B26" s="97"/>
      <c r="C26" s="113" t="s">
        <v>16</v>
      </c>
      <c r="D26" s="113" t="s">
        <v>16</v>
      </c>
      <c r="E26" s="113" t="s">
        <v>16</v>
      </c>
      <c r="F26" s="113" t="s">
        <v>16</v>
      </c>
      <c r="G26" s="113">
        <v>198.85711822660102</v>
      </c>
      <c r="H26" s="113">
        <v>273</v>
      </c>
      <c r="I26" s="113">
        <v>197</v>
      </c>
      <c r="J26" s="26">
        <v>211.74206533333336</v>
      </c>
      <c r="K26" s="22">
        <v>82.86888262585035</v>
      </c>
      <c r="L26" s="57">
        <v>55.16401551515152</v>
      </c>
      <c r="M26" s="342">
        <v>85</v>
      </c>
      <c r="N26" s="36"/>
      <c r="O26" s="342" t="s">
        <v>16</v>
      </c>
      <c r="P26" s="342" t="s">
        <v>16</v>
      </c>
      <c r="Q26" s="342" t="s">
        <v>16</v>
      </c>
      <c r="R26" s="342" t="s">
        <v>16</v>
      </c>
      <c r="S26" s="114">
        <f aca="true" t="shared" si="6" ref="S26:X27">($M26/G26)-1</f>
        <v>-0.5725574183211231</v>
      </c>
      <c r="T26" s="114">
        <f t="shared" si="6"/>
        <v>-0.6886446886446886</v>
      </c>
      <c r="U26" s="114">
        <f t="shared" si="6"/>
        <v>-0.5685279187817258</v>
      </c>
      <c r="V26" s="114">
        <f t="shared" si="6"/>
        <v>-0.5985681925497922</v>
      </c>
      <c r="W26" s="114">
        <f t="shared" si="6"/>
        <v>0.02571673837780053</v>
      </c>
      <c r="X26" s="114">
        <f t="shared" si="6"/>
        <v>0.5408595477726532</v>
      </c>
    </row>
    <row r="27" spans="1:24" ht="12.75">
      <c r="A27" s="97" t="s">
        <v>137</v>
      </c>
      <c r="B27" s="97"/>
      <c r="C27" s="113">
        <v>37</v>
      </c>
      <c r="D27" s="113" t="s">
        <v>16</v>
      </c>
      <c r="E27" s="113" t="s">
        <v>16</v>
      </c>
      <c r="F27" s="113" t="s">
        <v>16</v>
      </c>
      <c r="G27" s="113">
        <v>16.613793103448277</v>
      </c>
      <c r="H27" s="113">
        <v>64</v>
      </c>
      <c r="I27" s="113">
        <v>49</v>
      </c>
      <c r="J27" s="26">
        <v>181.81234029388236</v>
      </c>
      <c r="K27" s="22">
        <v>11.803166666666668</v>
      </c>
      <c r="L27" s="57">
        <v>81.86098285714284</v>
      </c>
      <c r="M27" s="342">
        <v>5</v>
      </c>
      <c r="N27" s="36"/>
      <c r="O27" s="114">
        <f aca="true" t="shared" si="7" ref="O27:O39">($M27/C27)-1</f>
        <v>-0.8648648648648649</v>
      </c>
      <c r="P27" s="342" t="s">
        <v>16</v>
      </c>
      <c r="Q27" s="342" t="s">
        <v>16</v>
      </c>
      <c r="R27" s="342" t="s">
        <v>16</v>
      </c>
      <c r="S27" s="114">
        <f t="shared" si="6"/>
        <v>-0.6990452469904525</v>
      </c>
      <c r="T27" s="114">
        <f t="shared" si="6"/>
        <v>-0.921875</v>
      </c>
      <c r="U27" s="114">
        <f t="shared" si="6"/>
        <v>-0.8979591836734694</v>
      </c>
      <c r="V27" s="114">
        <f t="shared" si="6"/>
        <v>-0.9724991164410624</v>
      </c>
      <c r="W27" s="114">
        <f t="shared" si="6"/>
        <v>-0.5763848684675017</v>
      </c>
      <c r="X27" s="114">
        <f t="shared" si="6"/>
        <v>-0.9389208408513052</v>
      </c>
    </row>
    <row r="28" spans="1:24" ht="12.75">
      <c r="A28" s="97" t="s">
        <v>248</v>
      </c>
      <c r="B28" s="97"/>
      <c r="C28" s="113" t="s">
        <v>16</v>
      </c>
      <c r="D28" s="113" t="s">
        <v>16</v>
      </c>
      <c r="E28" s="113" t="s">
        <v>16</v>
      </c>
      <c r="F28" s="113" t="s">
        <v>16</v>
      </c>
      <c r="G28" s="113" t="s">
        <v>16</v>
      </c>
      <c r="H28" s="113" t="s">
        <v>16</v>
      </c>
      <c r="I28" s="113">
        <v>67</v>
      </c>
      <c r="J28" s="26">
        <v>10.072035555555557</v>
      </c>
      <c r="K28" s="22">
        <v>19.42464</v>
      </c>
      <c r="L28" s="22" t="s">
        <v>16</v>
      </c>
      <c r="M28" s="50" t="s">
        <v>16</v>
      </c>
      <c r="N28" s="36"/>
      <c r="O28" s="342" t="s">
        <v>16</v>
      </c>
      <c r="P28" s="342" t="s">
        <v>16</v>
      </c>
      <c r="Q28" s="342" t="s">
        <v>16</v>
      </c>
      <c r="R28" s="342" t="s">
        <v>16</v>
      </c>
      <c r="S28" s="342" t="s">
        <v>16</v>
      </c>
      <c r="T28" s="342" t="s">
        <v>16</v>
      </c>
      <c r="U28" s="342" t="s">
        <v>16</v>
      </c>
      <c r="V28" s="342" t="s">
        <v>16</v>
      </c>
      <c r="W28" s="342" t="s">
        <v>16</v>
      </c>
      <c r="X28" s="342" t="s">
        <v>16</v>
      </c>
    </row>
    <row r="29" spans="1:14" ht="12.75">
      <c r="A29" s="97"/>
      <c r="B29" s="97"/>
      <c r="C29" s="113"/>
      <c r="D29" s="113"/>
      <c r="E29" s="113"/>
      <c r="F29" s="113"/>
      <c r="G29" s="113"/>
      <c r="H29" s="113"/>
      <c r="I29" s="113"/>
      <c r="J29" s="22"/>
      <c r="K29" s="22"/>
      <c r="L29" s="22"/>
      <c r="M29" s="50"/>
      <c r="N29" s="36"/>
    </row>
    <row r="30" spans="1:24" ht="12.75">
      <c r="A30" s="97" t="s">
        <v>249</v>
      </c>
      <c r="B30" s="97"/>
      <c r="C30" s="113" t="s">
        <v>16</v>
      </c>
      <c r="D30" s="113" t="s">
        <v>16</v>
      </c>
      <c r="E30" s="113" t="s">
        <v>16</v>
      </c>
      <c r="F30" s="113" t="s">
        <v>16</v>
      </c>
      <c r="G30" s="113" t="s">
        <v>16</v>
      </c>
      <c r="H30" s="113">
        <v>2451</v>
      </c>
      <c r="I30" s="113">
        <v>3013</v>
      </c>
      <c r="J30" s="26">
        <v>3394.353574732801</v>
      </c>
      <c r="K30" s="22">
        <v>2283.9053875342624</v>
      </c>
      <c r="L30" s="22" t="s">
        <v>16</v>
      </c>
      <c r="M30" s="50" t="s">
        <v>16</v>
      </c>
      <c r="N30" s="36"/>
      <c r="O30" s="342" t="s">
        <v>16</v>
      </c>
      <c r="P30" s="342" t="s">
        <v>16</v>
      </c>
      <c r="Q30" s="342" t="s">
        <v>16</v>
      </c>
      <c r="R30" s="342" t="s">
        <v>16</v>
      </c>
      <c r="S30" s="342" t="s">
        <v>16</v>
      </c>
      <c r="T30" s="342" t="s">
        <v>16</v>
      </c>
      <c r="U30" s="342" t="s">
        <v>16</v>
      </c>
      <c r="V30" s="342" t="s">
        <v>16</v>
      </c>
      <c r="W30" s="342" t="s">
        <v>16</v>
      </c>
      <c r="X30" s="342" t="s">
        <v>16</v>
      </c>
    </row>
    <row r="31" spans="1:14" ht="12.75">
      <c r="A31" s="97"/>
      <c r="B31" s="97"/>
      <c r="C31" s="113"/>
      <c r="D31" s="113"/>
      <c r="E31" s="113"/>
      <c r="F31" s="113"/>
      <c r="G31" s="113"/>
      <c r="H31" s="113"/>
      <c r="I31" s="113"/>
      <c r="J31" s="22"/>
      <c r="K31" s="22"/>
      <c r="L31" s="22"/>
      <c r="M31" s="50"/>
      <c r="N31" s="36"/>
    </row>
    <row r="32" spans="1:14" ht="12.75">
      <c r="A32" s="110" t="s">
        <v>250</v>
      </c>
      <c r="B32" s="97"/>
      <c r="C32" s="113"/>
      <c r="D32" s="113"/>
      <c r="E32" s="113"/>
      <c r="F32" s="113"/>
      <c r="G32" s="113"/>
      <c r="H32" s="113"/>
      <c r="I32" s="113"/>
      <c r="J32" s="22"/>
      <c r="K32" s="22"/>
      <c r="L32" s="22"/>
      <c r="M32" s="50"/>
      <c r="N32" s="36"/>
    </row>
    <row r="33" spans="1:24" ht="12.75">
      <c r="A33" s="97" t="s">
        <v>138</v>
      </c>
      <c r="B33" s="97"/>
      <c r="C33" s="113">
        <v>3509</v>
      </c>
      <c r="D33" s="113">
        <v>3688</v>
      </c>
      <c r="E33" s="113">
        <v>1678.2</v>
      </c>
      <c r="F33" s="113">
        <v>1798.2</v>
      </c>
      <c r="G33" s="113">
        <v>1607.0368309650985</v>
      </c>
      <c r="H33" s="113" t="s">
        <v>16</v>
      </c>
      <c r="I33" s="113">
        <v>1239</v>
      </c>
      <c r="J33" s="26">
        <v>1148.4994207377588</v>
      </c>
      <c r="K33" s="22">
        <v>763.3995441443088</v>
      </c>
      <c r="L33" s="57">
        <v>791.7124816300457</v>
      </c>
      <c r="M33" s="342">
        <v>707</v>
      </c>
      <c r="N33" s="36"/>
      <c r="O33" s="114">
        <f t="shared" si="7"/>
        <v>-0.7985180963237389</v>
      </c>
      <c r="P33" s="114">
        <f aca="true" t="shared" si="8" ref="P33:S35">($M33/D33)-1</f>
        <v>-0.8082971800433839</v>
      </c>
      <c r="Q33" s="114">
        <f t="shared" si="8"/>
        <v>-0.5787152901918722</v>
      </c>
      <c r="R33" s="114">
        <f t="shared" si="8"/>
        <v>-0.6068290512734957</v>
      </c>
      <c r="S33" s="114">
        <f t="shared" si="8"/>
        <v>-0.5600598652269753</v>
      </c>
      <c r="T33" s="342" t="s">
        <v>16</v>
      </c>
      <c r="U33" s="114">
        <f aca="true" t="shared" si="9" ref="U33:X35">($M33/I33)-1</f>
        <v>-0.42937853107344637</v>
      </c>
      <c r="V33" s="114">
        <f t="shared" si="9"/>
        <v>-0.38441414315573086</v>
      </c>
      <c r="W33" s="114">
        <f t="shared" si="9"/>
        <v>-0.07387945745700808</v>
      </c>
      <c r="X33" s="114">
        <f t="shared" si="9"/>
        <v>-0.10699904775485203</v>
      </c>
    </row>
    <row r="34" spans="1:24" ht="12.75">
      <c r="A34" s="97" t="s">
        <v>251</v>
      </c>
      <c r="B34" s="97"/>
      <c r="C34" s="113">
        <v>463</v>
      </c>
      <c r="D34" s="113">
        <v>836</v>
      </c>
      <c r="E34" s="113">
        <v>813.2</v>
      </c>
      <c r="F34" s="113">
        <v>729.1</v>
      </c>
      <c r="G34" s="113">
        <v>391.1380723870044</v>
      </c>
      <c r="H34" s="113" t="s">
        <v>16</v>
      </c>
      <c r="I34" s="113">
        <v>728</v>
      </c>
      <c r="J34" s="26">
        <v>402.5260033472274</v>
      </c>
      <c r="K34" s="22">
        <v>370.0647647936508</v>
      </c>
      <c r="L34" s="57">
        <v>401.10381743493764</v>
      </c>
      <c r="M34" s="342">
        <v>191</v>
      </c>
      <c r="N34" s="36"/>
      <c r="O34" s="114">
        <f t="shared" si="7"/>
        <v>-0.5874730021598272</v>
      </c>
      <c r="P34" s="114">
        <f t="shared" si="8"/>
        <v>-0.7715311004784688</v>
      </c>
      <c r="Q34" s="114">
        <f t="shared" si="8"/>
        <v>-0.765125430398426</v>
      </c>
      <c r="R34" s="114">
        <f t="shared" si="8"/>
        <v>-0.7380331916060897</v>
      </c>
      <c r="S34" s="114">
        <f t="shared" si="8"/>
        <v>-0.5116813895554035</v>
      </c>
      <c r="T34" s="342" t="s">
        <v>16</v>
      </c>
      <c r="U34" s="114">
        <f t="shared" si="9"/>
        <v>-0.7376373626373627</v>
      </c>
      <c r="V34" s="114">
        <f t="shared" si="9"/>
        <v>-0.5254964936135085</v>
      </c>
      <c r="W34" s="114">
        <f t="shared" si="9"/>
        <v>-0.4838741264478337</v>
      </c>
      <c r="X34" s="114">
        <f t="shared" si="9"/>
        <v>-0.5238140558685114</v>
      </c>
    </row>
    <row r="35" spans="1:24" ht="12.75">
      <c r="A35" s="97" t="s">
        <v>173</v>
      </c>
      <c r="B35" s="97"/>
      <c r="C35" s="113">
        <v>7863</v>
      </c>
      <c r="D35" s="113">
        <v>6540</v>
      </c>
      <c r="E35" s="113">
        <v>5913</v>
      </c>
      <c r="F35" s="113">
        <v>5960.5</v>
      </c>
      <c r="G35" s="113">
        <v>5514.572312980113</v>
      </c>
      <c r="H35" s="113" t="s">
        <v>16</v>
      </c>
      <c r="I35" s="113">
        <v>4741</v>
      </c>
      <c r="J35" s="26">
        <v>4516.701548393704</v>
      </c>
      <c r="K35" s="22">
        <v>3984.494190205206</v>
      </c>
      <c r="L35" s="57">
        <v>4308.397019598295</v>
      </c>
      <c r="M35" s="342">
        <v>4041</v>
      </c>
      <c r="N35" s="36"/>
      <c r="O35" s="114">
        <f t="shared" si="7"/>
        <v>-0.48607401755055324</v>
      </c>
      <c r="P35" s="114">
        <f t="shared" si="8"/>
        <v>-0.3821100917431193</v>
      </c>
      <c r="Q35" s="114">
        <f t="shared" si="8"/>
        <v>-0.3165905631659056</v>
      </c>
      <c r="R35" s="114">
        <f t="shared" si="8"/>
        <v>-0.32203674188407017</v>
      </c>
      <c r="S35" s="114">
        <f t="shared" si="8"/>
        <v>-0.2672142515044442</v>
      </c>
      <c r="T35" s="342" t="s">
        <v>16</v>
      </c>
      <c r="U35" s="114">
        <f t="shared" si="9"/>
        <v>-0.14764817549040288</v>
      </c>
      <c r="V35" s="114">
        <f t="shared" si="9"/>
        <v>-0.10532056264883827</v>
      </c>
      <c r="W35" s="114">
        <f t="shared" si="9"/>
        <v>0.014181426072523262</v>
      </c>
      <c r="X35" s="114">
        <f t="shared" si="9"/>
        <v>-0.06206415480791183</v>
      </c>
    </row>
    <row r="36" spans="1:24" ht="12.75">
      <c r="A36" s="97"/>
      <c r="B36" s="97"/>
      <c r="C36" s="113"/>
      <c r="D36" s="113"/>
      <c r="E36" s="113"/>
      <c r="F36" s="113"/>
      <c r="G36" s="113"/>
      <c r="H36" s="113"/>
      <c r="I36" s="113"/>
      <c r="J36" s="22"/>
      <c r="K36" s="50"/>
      <c r="L36" s="50"/>
      <c r="M36" s="50"/>
      <c r="N36" s="47"/>
      <c r="O36" s="342" t="s">
        <v>16</v>
      </c>
      <c r="P36" s="342" t="s">
        <v>16</v>
      </c>
      <c r="Q36" s="342" t="s">
        <v>16</v>
      </c>
      <c r="R36" s="342" t="s">
        <v>16</v>
      </c>
      <c r="S36" s="342" t="s">
        <v>16</v>
      </c>
      <c r="T36" s="342" t="s">
        <v>16</v>
      </c>
      <c r="U36" s="342" t="s">
        <v>16</v>
      </c>
      <c r="V36" s="342" t="s">
        <v>16</v>
      </c>
      <c r="W36" s="342" t="s">
        <v>16</v>
      </c>
      <c r="X36" s="342" t="s">
        <v>16</v>
      </c>
    </row>
    <row r="37" spans="1:24" ht="13.5">
      <c r="A37" s="380" t="s">
        <v>252</v>
      </c>
      <c r="B37" s="380"/>
      <c r="C37" s="381">
        <v>11835</v>
      </c>
      <c r="D37" s="381">
        <v>11064</v>
      </c>
      <c r="E37" s="381">
        <v>8404.4</v>
      </c>
      <c r="F37" s="381">
        <v>8487.8</v>
      </c>
      <c r="G37" s="381">
        <v>7512.747216332215</v>
      </c>
      <c r="H37" s="381" t="s">
        <v>16</v>
      </c>
      <c r="I37" s="381">
        <v>6708</v>
      </c>
      <c r="J37" s="381">
        <v>6067.72697247869</v>
      </c>
      <c r="K37" s="382">
        <f>SUM(K33:K35)</f>
        <v>5117.958499143166</v>
      </c>
      <c r="L37" s="382">
        <f>SUM(L33:L35)</f>
        <v>5501.213318663278</v>
      </c>
      <c r="M37" s="272">
        <v>4939</v>
      </c>
      <c r="N37" s="120"/>
      <c r="O37" s="379">
        <f t="shared" si="7"/>
        <v>-0.5826784959864808</v>
      </c>
      <c r="P37" s="379">
        <f>($M37/D37)-1</f>
        <v>-0.5535972523499638</v>
      </c>
      <c r="Q37" s="379">
        <f>($M37/E37)-1</f>
        <v>-0.4123316358098139</v>
      </c>
      <c r="R37" s="379">
        <f>($M37/F37)-1</f>
        <v>-0.41810598741723415</v>
      </c>
      <c r="S37" s="379">
        <f>($M37/G37)-1</f>
        <v>-0.3425840298122981</v>
      </c>
      <c r="T37" s="383" t="s">
        <v>16</v>
      </c>
      <c r="U37" s="379">
        <f>($M37/I37)-1</f>
        <v>-0.2637149672033393</v>
      </c>
      <c r="V37" s="379">
        <f>($M37/J37)-1</f>
        <v>-0.18602138454782857</v>
      </c>
      <c r="W37" s="379">
        <f>($M37/K37)-1</f>
        <v>-0.03496677418801386</v>
      </c>
      <c r="X37" s="379">
        <f>($M37/L37)-1</f>
        <v>-0.10219805815490324</v>
      </c>
    </row>
    <row r="38" spans="1:24" ht="12.75">
      <c r="A38" s="97"/>
      <c r="B38" s="97"/>
      <c r="C38" s="113"/>
      <c r="D38" s="113"/>
      <c r="E38" s="113"/>
      <c r="F38" s="113"/>
      <c r="G38" s="113"/>
      <c r="H38" s="113"/>
      <c r="I38" s="113"/>
      <c r="J38" s="22"/>
      <c r="K38" s="50"/>
      <c r="L38" s="50"/>
      <c r="M38" s="50"/>
      <c r="N38" s="47"/>
      <c r="O38" s="342" t="s">
        <v>16</v>
      </c>
      <c r="P38" s="342" t="s">
        <v>16</v>
      </c>
      <c r="Q38" s="342" t="s">
        <v>16</v>
      </c>
      <c r="R38" s="342" t="s">
        <v>16</v>
      </c>
      <c r="S38" s="342" t="s">
        <v>16</v>
      </c>
      <c r="T38" s="342" t="s">
        <v>16</v>
      </c>
      <c r="U38" s="342" t="s">
        <v>16</v>
      </c>
      <c r="V38" s="342" t="s">
        <v>16</v>
      </c>
      <c r="W38" s="342" t="s">
        <v>16</v>
      </c>
      <c r="X38" s="342" t="s">
        <v>16</v>
      </c>
    </row>
    <row r="39" spans="1:24" ht="13.5">
      <c r="A39" s="122" t="s">
        <v>15</v>
      </c>
      <c r="B39" s="122"/>
      <c r="C39" s="116">
        <v>61355</v>
      </c>
      <c r="D39" s="116">
        <v>57999</v>
      </c>
      <c r="E39" s="116">
        <v>51718.1</v>
      </c>
      <c r="F39" s="116">
        <v>51118.6</v>
      </c>
      <c r="G39" s="116">
        <v>53036</v>
      </c>
      <c r="H39" s="116" t="s">
        <v>253</v>
      </c>
      <c r="I39" s="116">
        <v>48222</v>
      </c>
      <c r="J39" s="117">
        <v>48540.57277325625</v>
      </c>
      <c r="K39" s="117">
        <f>K18+K22+K26+K27+K28+K30+K37</f>
        <v>41468.52917433852</v>
      </c>
      <c r="L39" s="33">
        <v>46336.926875594596</v>
      </c>
      <c r="M39" s="378">
        <v>43027</v>
      </c>
      <c r="N39" s="123"/>
      <c r="O39" s="379">
        <f t="shared" si="7"/>
        <v>-0.2987205606715019</v>
      </c>
      <c r="P39" s="379">
        <f>($M39/D39)-1</f>
        <v>-0.2581423817652029</v>
      </c>
      <c r="Q39" s="379">
        <f>($M39/E39)-1</f>
        <v>-0.16804755008401306</v>
      </c>
      <c r="R39" s="379">
        <f>($M39/F39)-1</f>
        <v>-0.15829072001189393</v>
      </c>
      <c r="S39" s="379">
        <f>($M39/G39)-1</f>
        <v>-0.18872086884380423</v>
      </c>
      <c r="T39" s="383" t="s">
        <v>16</v>
      </c>
      <c r="U39" s="379">
        <f>($M39/I39)-1</f>
        <v>-0.10773091120235578</v>
      </c>
      <c r="V39" s="379">
        <f>($M39/J39)-1</f>
        <v>-0.11358689150643875</v>
      </c>
      <c r="W39" s="379">
        <f>($M39/K39)-1</f>
        <v>0.03758201355802826</v>
      </c>
      <c r="X39" s="379">
        <f>($M39/L39)-1</f>
        <v>-0.07143173056083518</v>
      </c>
    </row>
    <row r="40" spans="1:23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45"/>
      <c r="L40" s="45"/>
      <c r="M40" s="45"/>
      <c r="N40" s="45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2.75">
      <c r="A41" s="18"/>
      <c r="B41" s="10"/>
      <c r="C41" s="10"/>
      <c r="D41" s="124" t="s">
        <v>254</v>
      </c>
      <c r="E41" s="10"/>
      <c r="F41" s="125"/>
      <c r="G41" s="125"/>
      <c r="H41" s="125" t="s">
        <v>255</v>
      </c>
      <c r="I41" s="10"/>
      <c r="J41" s="10"/>
      <c r="K41" s="45"/>
      <c r="L41" s="45"/>
      <c r="M41" s="45"/>
      <c r="N41" s="45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2.75">
      <c r="A42" s="18"/>
      <c r="B42" s="10"/>
      <c r="C42" s="10"/>
      <c r="D42" s="10"/>
      <c r="E42" s="10"/>
      <c r="F42" s="10"/>
      <c r="G42" s="10"/>
      <c r="H42" s="10"/>
      <c r="I42" s="10"/>
      <c r="J42" s="10"/>
      <c r="K42" s="45"/>
      <c r="L42" s="45"/>
      <c r="M42" s="45"/>
      <c r="N42" s="45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2.75">
      <c r="A43" s="105" t="s">
        <v>463</v>
      </c>
      <c r="B43" s="97"/>
      <c r="C43" s="97"/>
      <c r="D43" s="97"/>
      <c r="E43" s="97"/>
      <c r="F43" s="97"/>
      <c r="G43" s="126"/>
      <c r="H43" s="126"/>
      <c r="I43" s="126"/>
      <c r="J43" s="126"/>
      <c r="K43" s="45"/>
      <c r="L43" s="45"/>
      <c r="M43" s="45"/>
      <c r="N43" s="45"/>
      <c r="O43" s="127"/>
      <c r="P43" s="127"/>
      <c r="Q43" s="127"/>
      <c r="R43" s="97"/>
      <c r="S43" s="10"/>
      <c r="T43" s="10"/>
      <c r="U43" s="10"/>
      <c r="V43" s="10"/>
      <c r="W43" s="10"/>
    </row>
    <row r="44" spans="1:23" ht="12.75">
      <c r="A44" s="97"/>
      <c r="B44" s="107"/>
      <c r="C44" s="97"/>
      <c r="D44" s="97"/>
      <c r="E44" s="97"/>
      <c r="F44" s="97"/>
      <c r="G44" s="126"/>
      <c r="H44" s="126"/>
      <c r="I44" s="126"/>
      <c r="J44" s="126"/>
      <c r="K44" s="45"/>
      <c r="L44" s="45"/>
      <c r="M44" s="45"/>
      <c r="N44" s="45"/>
      <c r="O44" s="127"/>
      <c r="P44" s="127"/>
      <c r="Q44" s="127"/>
      <c r="R44" s="97"/>
      <c r="S44" s="10"/>
      <c r="T44" s="10"/>
      <c r="U44" s="10"/>
      <c r="V44" s="10"/>
      <c r="W44" s="10"/>
    </row>
    <row r="45" spans="1:24" ht="12.75">
      <c r="A45" s="100"/>
      <c r="B45" s="105"/>
      <c r="C45" s="411" t="s">
        <v>238</v>
      </c>
      <c r="D45" s="411"/>
      <c r="E45" s="411"/>
      <c r="F45" s="411"/>
      <c r="G45" s="411"/>
      <c r="H45" s="411"/>
      <c r="I45" s="411"/>
      <c r="J45" s="411"/>
      <c r="K45" s="411"/>
      <c r="L45" s="412"/>
      <c r="M45" s="412"/>
      <c r="N45" s="45"/>
      <c r="O45" s="407" t="s">
        <v>239</v>
      </c>
      <c r="P45" s="407"/>
      <c r="Q45" s="407"/>
      <c r="R45" s="407"/>
      <c r="S45" s="407"/>
      <c r="T45" s="407"/>
      <c r="U45" s="407"/>
      <c r="V45" s="407"/>
      <c r="W45" s="408"/>
      <c r="X45" s="408"/>
    </row>
    <row r="46" spans="1:24" ht="12.75">
      <c r="A46" s="105"/>
      <c r="B46" s="105"/>
      <c r="C46" s="101">
        <v>1990</v>
      </c>
      <c r="D46" s="101">
        <v>1992</v>
      </c>
      <c r="E46" s="101">
        <v>1994</v>
      </c>
      <c r="F46" s="106">
        <v>1996</v>
      </c>
      <c r="G46" s="106">
        <v>1998</v>
      </c>
      <c r="H46" s="106">
        <v>2000</v>
      </c>
      <c r="I46" s="12">
        <v>2002</v>
      </c>
      <c r="J46" s="106">
        <v>2004</v>
      </c>
      <c r="K46" s="80">
        <v>2006</v>
      </c>
      <c r="L46" s="106">
        <v>2008</v>
      </c>
      <c r="M46" s="106">
        <v>2010</v>
      </c>
      <c r="N46" s="47"/>
      <c r="O46" s="311" t="s">
        <v>448</v>
      </c>
      <c r="P46" s="311" t="s">
        <v>449</v>
      </c>
      <c r="Q46" s="311" t="s">
        <v>450</v>
      </c>
      <c r="R46" s="311" t="s">
        <v>451</v>
      </c>
      <c r="S46" s="101" t="s">
        <v>452</v>
      </c>
      <c r="T46" s="12" t="s">
        <v>453</v>
      </c>
      <c r="U46" s="12" t="s">
        <v>454</v>
      </c>
      <c r="V46" s="12" t="s">
        <v>455</v>
      </c>
      <c r="W46" s="12" t="s">
        <v>456</v>
      </c>
      <c r="X46" s="12" t="s">
        <v>457</v>
      </c>
    </row>
    <row r="47" spans="1:23" ht="12.75">
      <c r="A47" s="100"/>
      <c r="B47" s="100"/>
      <c r="C47" s="102"/>
      <c r="D47" s="102"/>
      <c r="E47" s="102"/>
      <c r="F47" s="128"/>
      <c r="G47" s="128"/>
      <c r="H47" s="128"/>
      <c r="I47" s="12"/>
      <c r="J47" s="128"/>
      <c r="K47" s="47"/>
      <c r="L47" s="47"/>
      <c r="M47" s="47"/>
      <c r="N47" s="47"/>
      <c r="O47" s="102"/>
      <c r="P47" s="129"/>
      <c r="Q47" s="129"/>
      <c r="R47" s="129"/>
      <c r="S47" s="111"/>
      <c r="T47" s="36"/>
      <c r="U47" s="36"/>
      <c r="V47" s="36"/>
      <c r="W47" s="10"/>
    </row>
    <row r="48" spans="1:24" ht="12.75">
      <c r="A48" s="105" t="s">
        <v>174</v>
      </c>
      <c r="B48" s="105"/>
      <c r="C48" s="101" t="s">
        <v>256</v>
      </c>
      <c r="D48" s="101" t="s">
        <v>256</v>
      </c>
      <c r="E48" s="101" t="s">
        <v>256</v>
      </c>
      <c r="F48" s="130" t="s">
        <v>256</v>
      </c>
      <c r="G48" s="101" t="s">
        <v>256</v>
      </c>
      <c r="H48" s="130" t="s">
        <v>256</v>
      </c>
      <c r="I48" s="12" t="s">
        <v>256</v>
      </c>
      <c r="J48" s="130" t="s">
        <v>256</v>
      </c>
      <c r="K48" s="130" t="s">
        <v>256</v>
      </c>
      <c r="L48" s="130" t="s">
        <v>256</v>
      </c>
      <c r="M48" s="130" t="s">
        <v>256</v>
      </c>
      <c r="N48" s="47"/>
      <c r="O48" s="101" t="s">
        <v>256</v>
      </c>
      <c r="P48" s="101" t="s">
        <v>256</v>
      </c>
      <c r="Q48" s="101" t="s">
        <v>256</v>
      </c>
      <c r="R48" s="130" t="s">
        <v>256</v>
      </c>
      <c r="S48" s="101" t="s">
        <v>256</v>
      </c>
      <c r="T48" s="130" t="s">
        <v>256</v>
      </c>
      <c r="U48" s="130" t="s">
        <v>256</v>
      </c>
      <c r="V48" s="130" t="s">
        <v>256</v>
      </c>
      <c r="W48" s="130" t="s">
        <v>256</v>
      </c>
      <c r="X48" s="130" t="s">
        <v>256</v>
      </c>
    </row>
    <row r="49" spans="1:23" ht="12.75">
      <c r="A49" s="97"/>
      <c r="B49" s="97"/>
      <c r="C49" s="111"/>
      <c r="D49" s="111"/>
      <c r="E49" s="111"/>
      <c r="F49" s="113"/>
      <c r="G49" s="120"/>
      <c r="H49" s="120"/>
      <c r="I49" s="36"/>
      <c r="J49" s="131"/>
      <c r="K49" s="50"/>
      <c r="L49" s="50"/>
      <c r="M49" s="50"/>
      <c r="N49" s="47"/>
      <c r="O49" s="111"/>
      <c r="P49" s="114"/>
      <c r="Q49" s="114"/>
      <c r="R49" s="114"/>
      <c r="S49" s="111"/>
      <c r="T49" s="36"/>
      <c r="U49" s="36"/>
      <c r="V49" s="36"/>
      <c r="W49" s="10"/>
    </row>
    <row r="50" spans="1:24" ht="12.75">
      <c r="A50" s="97" t="s">
        <v>123</v>
      </c>
      <c r="B50" s="97"/>
      <c r="C50" s="113">
        <v>102594</v>
      </c>
      <c r="D50" s="113">
        <v>106290</v>
      </c>
      <c r="E50" s="113">
        <v>114971.9</v>
      </c>
      <c r="F50" s="113">
        <v>121832.7</v>
      </c>
      <c r="G50" s="132">
        <v>141099.40111880188</v>
      </c>
      <c r="H50" s="132" t="s">
        <v>16</v>
      </c>
      <c r="I50" s="22">
        <v>127435.4</v>
      </c>
      <c r="J50" s="26">
        <v>139474.09646001263</v>
      </c>
      <c r="K50" s="50">
        <v>123125</v>
      </c>
      <c r="L50" s="57">
        <v>159738.0859659998</v>
      </c>
      <c r="M50" s="257">
        <v>147957</v>
      </c>
      <c r="O50" s="114">
        <f>($M50/C50)-1</f>
        <v>0.44216036025498573</v>
      </c>
      <c r="P50" s="114">
        <f aca="true" t="shared" si="10" ref="P50:X50">($M50/D50)-1</f>
        <v>0.39201241885407856</v>
      </c>
      <c r="Q50" s="114">
        <f t="shared" si="10"/>
        <v>0.2868970591944642</v>
      </c>
      <c r="R50" s="114">
        <f t="shared" si="10"/>
        <v>0.21442765365948557</v>
      </c>
      <c r="S50" s="114">
        <f t="shared" si="10"/>
        <v>0.04860119055660772</v>
      </c>
      <c r="U50" s="114">
        <f t="shared" si="10"/>
        <v>0.16103531671733284</v>
      </c>
      <c r="V50" s="114">
        <f t="shared" si="10"/>
        <v>0.06082063806320792</v>
      </c>
      <c r="W50" s="114">
        <f t="shared" si="10"/>
        <v>0.20168121827411167</v>
      </c>
      <c r="X50" s="114">
        <f t="shared" si="10"/>
        <v>-0.07375251740844957</v>
      </c>
    </row>
    <row r="51" spans="1:23" ht="12.75">
      <c r="A51" s="97"/>
      <c r="B51" s="97"/>
      <c r="C51" s="113"/>
      <c r="D51" s="113"/>
      <c r="E51" s="113"/>
      <c r="F51" s="113"/>
      <c r="G51" s="113"/>
      <c r="H51" s="113"/>
      <c r="I51" s="22"/>
      <c r="J51" s="113"/>
      <c r="K51" s="50"/>
      <c r="L51" s="50"/>
      <c r="M51" s="50"/>
      <c r="O51" s="133"/>
      <c r="P51" s="133"/>
      <c r="Q51" s="133"/>
      <c r="R51" s="133"/>
      <c r="S51" s="133"/>
      <c r="T51" s="133"/>
      <c r="U51" s="133"/>
      <c r="V51" s="133"/>
      <c r="W51" s="133"/>
    </row>
    <row r="52" spans="1:24" ht="12.75">
      <c r="A52" s="97" t="s">
        <v>176</v>
      </c>
      <c r="B52" s="97"/>
      <c r="C52" s="113">
        <v>75130</v>
      </c>
      <c r="D52" s="113">
        <v>76444</v>
      </c>
      <c r="E52" s="113">
        <v>72725</v>
      </c>
      <c r="F52" s="113">
        <v>81026.7</v>
      </c>
      <c r="G52" s="132">
        <v>91192.64657648088</v>
      </c>
      <c r="H52" s="132" t="s">
        <v>16</v>
      </c>
      <c r="I52" s="22">
        <v>86596.5</v>
      </c>
      <c r="J52" s="26">
        <v>104538.86024179732</v>
      </c>
      <c r="K52" s="50">
        <v>94148</v>
      </c>
      <c r="L52" s="57">
        <v>116028.71548542363</v>
      </c>
      <c r="M52" s="257">
        <v>102211</v>
      </c>
      <c r="O52" s="114">
        <f>($M52/C52)-1</f>
        <v>0.360455210967656</v>
      </c>
      <c r="P52" s="114">
        <f>($M52/D52)-1</f>
        <v>0.3370702736643818</v>
      </c>
      <c r="Q52" s="114">
        <f>($M52/E52)-1</f>
        <v>0.40544517016156756</v>
      </c>
      <c r="R52" s="114">
        <f>($M52/F52)-1</f>
        <v>0.2614483867663375</v>
      </c>
      <c r="S52" s="114">
        <f>($M52/G52)-1</f>
        <v>0.12082502084505586</v>
      </c>
      <c r="U52" s="114">
        <f>($M52/I52)-1</f>
        <v>0.18031329210764868</v>
      </c>
      <c r="V52" s="114">
        <f>($M52/J52)-1</f>
        <v>-0.02226789383787997</v>
      </c>
      <c r="W52" s="114">
        <f>($M52/K52)-1</f>
        <v>0.08564175553384024</v>
      </c>
      <c r="X52" s="114">
        <f>($M52/L52)-1</f>
        <v>-0.11908875684450293</v>
      </c>
    </row>
    <row r="53" spans="1:23" ht="12.75">
      <c r="A53" s="97"/>
      <c r="B53" s="97"/>
      <c r="C53" s="113"/>
      <c r="D53" s="113"/>
      <c r="E53" s="113"/>
      <c r="F53" s="113"/>
      <c r="G53" s="113"/>
      <c r="H53" s="113"/>
      <c r="I53" s="22"/>
      <c r="J53" s="113"/>
      <c r="K53" s="50"/>
      <c r="L53" s="50"/>
      <c r="M53" s="50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:23" ht="12.75">
      <c r="A54" s="97" t="s">
        <v>125</v>
      </c>
      <c r="B54" s="97"/>
      <c r="C54" s="113"/>
      <c r="D54" s="113"/>
      <c r="E54" s="113"/>
      <c r="F54" s="113"/>
      <c r="G54" s="113"/>
      <c r="H54" s="113"/>
      <c r="I54" s="22"/>
      <c r="J54" s="113"/>
      <c r="K54" s="50"/>
      <c r="L54" s="50"/>
      <c r="M54" s="50"/>
      <c r="O54" s="133"/>
      <c r="P54" s="133"/>
      <c r="Q54" s="133"/>
      <c r="R54" s="133"/>
      <c r="S54" s="133"/>
      <c r="T54" s="133"/>
      <c r="U54" s="133"/>
      <c r="V54" s="133"/>
      <c r="W54" s="133"/>
    </row>
    <row r="55" spans="1:23" ht="12.75">
      <c r="A55" s="97"/>
      <c r="B55" s="97"/>
      <c r="C55" s="113"/>
      <c r="D55" s="113"/>
      <c r="E55" s="113"/>
      <c r="F55" s="113"/>
      <c r="G55" s="113"/>
      <c r="H55" s="113"/>
      <c r="I55" s="22"/>
      <c r="J55" s="113"/>
      <c r="K55" s="50"/>
      <c r="L55" s="50"/>
      <c r="M55" s="50"/>
      <c r="O55" s="133"/>
      <c r="P55" s="133"/>
      <c r="Q55" s="133"/>
      <c r="R55" s="133"/>
      <c r="S55" s="133"/>
      <c r="T55" s="133"/>
      <c r="U55" s="133"/>
      <c r="V55" s="133"/>
      <c r="W55" s="133"/>
    </row>
    <row r="56" spans="1:24" ht="12.75">
      <c r="A56" s="110" t="s">
        <v>257</v>
      </c>
      <c r="B56" s="110"/>
      <c r="C56" s="134" t="s">
        <v>16</v>
      </c>
      <c r="D56" s="134">
        <v>111</v>
      </c>
      <c r="E56" s="134">
        <v>167</v>
      </c>
      <c r="F56" s="134">
        <v>520</v>
      </c>
      <c r="G56" s="134">
        <v>297.2</v>
      </c>
      <c r="H56" s="134" t="s">
        <v>16</v>
      </c>
      <c r="I56" s="135">
        <v>593.8</v>
      </c>
      <c r="J56" s="134">
        <v>592</v>
      </c>
      <c r="K56" s="135">
        <v>30</v>
      </c>
      <c r="L56" s="135">
        <v>558</v>
      </c>
      <c r="M56" s="136">
        <v>59</v>
      </c>
      <c r="O56" s="114" t="s">
        <v>16</v>
      </c>
      <c r="P56" s="114">
        <f>($M56/D56)-1</f>
        <v>-0.46846846846846846</v>
      </c>
      <c r="Q56" s="114">
        <f>($M56/E56)-1</f>
        <v>-0.6467065868263473</v>
      </c>
      <c r="R56" s="114">
        <f>($M56/F56)-1</f>
        <v>-0.8865384615384615</v>
      </c>
      <c r="S56" s="114">
        <f>($M56/G56)-1</f>
        <v>-0.8014804845222072</v>
      </c>
      <c r="U56" s="114">
        <f>($M56/I56)-1</f>
        <v>-0.9006399461098012</v>
      </c>
      <c r="V56" s="114">
        <f>($M56/J56)-1</f>
        <v>-0.9003378378378378</v>
      </c>
      <c r="W56" s="114">
        <f>($M56/K56)-1</f>
        <v>0.9666666666666666</v>
      </c>
      <c r="X56" s="114">
        <f>($M56/L56)-1</f>
        <v>-0.8942652329749103</v>
      </c>
    </row>
    <row r="57" spans="1:23" ht="12.75">
      <c r="A57" s="110" t="s">
        <v>258</v>
      </c>
      <c r="B57" s="110"/>
      <c r="C57" s="134" t="s">
        <v>16</v>
      </c>
      <c r="D57" s="134">
        <v>79</v>
      </c>
      <c r="E57" s="134">
        <v>255</v>
      </c>
      <c r="F57" s="134">
        <v>222</v>
      </c>
      <c r="G57" s="134" t="s">
        <v>16</v>
      </c>
      <c r="H57" s="134" t="s">
        <v>16</v>
      </c>
      <c r="I57" s="135" t="s">
        <v>16</v>
      </c>
      <c r="J57" s="134" t="s">
        <v>16</v>
      </c>
      <c r="K57" s="135" t="s">
        <v>16</v>
      </c>
      <c r="L57" s="135" t="s">
        <v>16</v>
      </c>
      <c r="M57" s="136" t="s">
        <v>16</v>
      </c>
      <c r="N57" s="18"/>
      <c r="O57" s="114"/>
      <c r="P57" s="114"/>
      <c r="Q57" s="114"/>
      <c r="R57" s="114"/>
      <c r="S57" s="114"/>
      <c r="T57" s="114"/>
      <c r="U57" s="114"/>
      <c r="V57" s="114"/>
      <c r="W57" s="114"/>
    </row>
    <row r="58" spans="1:24" ht="12.75">
      <c r="A58" s="110" t="s">
        <v>259</v>
      </c>
      <c r="B58" s="110"/>
      <c r="C58" s="134">
        <v>1472</v>
      </c>
      <c r="D58" s="134">
        <v>2454</v>
      </c>
      <c r="E58" s="134">
        <v>2124</v>
      </c>
      <c r="F58" s="134">
        <v>3085</v>
      </c>
      <c r="G58" s="134">
        <v>1587</v>
      </c>
      <c r="H58" s="134" t="s">
        <v>16</v>
      </c>
      <c r="I58" s="135">
        <v>1265.4</v>
      </c>
      <c r="J58" s="134">
        <v>2423</v>
      </c>
      <c r="K58" s="135">
        <v>1818</v>
      </c>
      <c r="L58" s="135">
        <v>1164</v>
      </c>
      <c r="M58" s="136">
        <v>1163</v>
      </c>
      <c r="O58" s="114">
        <f aca="true" t="shared" si="11" ref="O58:S59">($M58/C58)-1</f>
        <v>-0.2099184782608695</v>
      </c>
      <c r="P58" s="114">
        <f t="shared" si="11"/>
        <v>-0.526079869600652</v>
      </c>
      <c r="Q58" s="114">
        <f t="shared" si="11"/>
        <v>-0.4524482109227872</v>
      </c>
      <c r="R58" s="114">
        <f t="shared" si="11"/>
        <v>-0.6230145867098866</v>
      </c>
      <c r="S58" s="114">
        <f t="shared" si="11"/>
        <v>-0.2671707624448645</v>
      </c>
      <c r="U58" s="114">
        <f aca="true" t="shared" si="12" ref="U58:X59">($M58/I58)-1</f>
        <v>-0.08092302829144937</v>
      </c>
      <c r="V58" s="114">
        <f t="shared" si="12"/>
        <v>-0.5200165084605861</v>
      </c>
      <c r="W58" s="114">
        <f t="shared" si="12"/>
        <v>-0.3602860286028603</v>
      </c>
      <c r="X58" s="114">
        <f t="shared" si="12"/>
        <v>-0.0008591065292096189</v>
      </c>
    </row>
    <row r="59" spans="1:24" ht="12.75">
      <c r="A59" s="110" t="s">
        <v>260</v>
      </c>
      <c r="B59" s="110"/>
      <c r="C59" s="134">
        <v>2895</v>
      </c>
      <c r="D59" s="134">
        <v>2800</v>
      </c>
      <c r="E59" s="134">
        <v>3267</v>
      </c>
      <c r="F59" s="134">
        <v>7706</v>
      </c>
      <c r="G59" s="134">
        <v>17084</v>
      </c>
      <c r="H59" s="134" t="s">
        <v>16</v>
      </c>
      <c r="I59" s="135">
        <v>18163.6</v>
      </c>
      <c r="J59" s="134">
        <v>26973</v>
      </c>
      <c r="K59" s="135">
        <v>25055</v>
      </c>
      <c r="L59" s="135">
        <v>35936</v>
      </c>
      <c r="M59" s="136">
        <v>26467</v>
      </c>
      <c r="N59" s="113"/>
      <c r="O59" s="114">
        <f t="shared" si="11"/>
        <v>8.14231433506045</v>
      </c>
      <c r="P59" s="114">
        <f t="shared" si="11"/>
        <v>8.4525</v>
      </c>
      <c r="Q59" s="114">
        <f t="shared" si="11"/>
        <v>7.101316192225283</v>
      </c>
      <c r="R59" s="114">
        <f t="shared" si="11"/>
        <v>2.434596418375292</v>
      </c>
      <c r="S59" s="114">
        <f t="shared" si="11"/>
        <v>0.5492273472254741</v>
      </c>
      <c r="U59" s="114">
        <f t="shared" si="12"/>
        <v>0.45714505934946836</v>
      </c>
      <c r="V59" s="114">
        <f t="shared" si="12"/>
        <v>-0.01875950024098172</v>
      </c>
      <c r="W59" s="114">
        <f t="shared" si="12"/>
        <v>0.056356016763121186</v>
      </c>
      <c r="X59" s="114">
        <f t="shared" si="12"/>
        <v>-0.263496215494212</v>
      </c>
    </row>
    <row r="60" spans="1:23" ht="12.75">
      <c r="A60" s="110" t="s">
        <v>261</v>
      </c>
      <c r="B60" s="110"/>
      <c r="C60" s="134" t="s">
        <v>16</v>
      </c>
      <c r="D60" s="134" t="s">
        <v>16</v>
      </c>
      <c r="E60" s="134" t="s">
        <v>16</v>
      </c>
      <c r="F60" s="134" t="s">
        <v>16</v>
      </c>
      <c r="G60" s="134" t="s">
        <v>16</v>
      </c>
      <c r="H60" s="134" t="s">
        <v>16</v>
      </c>
      <c r="I60" s="135" t="s">
        <v>16</v>
      </c>
      <c r="J60" s="134">
        <v>673</v>
      </c>
      <c r="K60" s="135">
        <v>71</v>
      </c>
      <c r="L60" s="135" t="s">
        <v>16</v>
      </c>
      <c r="M60" s="136" t="s">
        <v>16</v>
      </c>
      <c r="N60" s="113"/>
      <c r="O60" s="114"/>
      <c r="P60" s="114"/>
      <c r="Q60" s="114"/>
      <c r="R60" s="114"/>
      <c r="S60" s="114"/>
      <c r="T60" s="114"/>
      <c r="U60" s="114"/>
      <c r="V60" s="114"/>
      <c r="W60" s="114"/>
    </row>
    <row r="61" spans="1:24" ht="12.75">
      <c r="A61" s="137" t="s">
        <v>262</v>
      </c>
      <c r="B61" s="110"/>
      <c r="C61" s="134" t="s">
        <v>16</v>
      </c>
      <c r="D61" s="134" t="s">
        <v>16</v>
      </c>
      <c r="E61" s="134" t="s">
        <v>16</v>
      </c>
      <c r="F61" s="134" t="s">
        <v>16</v>
      </c>
      <c r="G61" s="134" t="s">
        <v>16</v>
      </c>
      <c r="H61" s="134" t="s">
        <v>16</v>
      </c>
      <c r="I61" s="135" t="s">
        <v>16</v>
      </c>
      <c r="J61" s="134" t="s">
        <v>16</v>
      </c>
      <c r="K61" s="135">
        <v>96</v>
      </c>
      <c r="L61" s="135" t="s">
        <v>16</v>
      </c>
      <c r="M61" s="136">
        <v>78</v>
      </c>
      <c r="N61" s="113"/>
      <c r="O61" s="136" t="s">
        <v>16</v>
      </c>
      <c r="P61" s="136" t="s">
        <v>16</v>
      </c>
      <c r="Q61" s="136" t="s">
        <v>16</v>
      </c>
      <c r="R61" s="136" t="s">
        <v>16</v>
      </c>
      <c r="S61" s="136" t="s">
        <v>16</v>
      </c>
      <c r="U61" s="136" t="s">
        <v>16</v>
      </c>
      <c r="V61" s="136" t="s">
        <v>16</v>
      </c>
      <c r="W61" s="114">
        <f>($M61/K61)-1</f>
        <v>-0.1875</v>
      </c>
      <c r="X61" s="136" t="s">
        <v>16</v>
      </c>
    </row>
    <row r="62" spans="1:24" ht="12.75">
      <c r="A62" s="137" t="s">
        <v>263</v>
      </c>
      <c r="B62" s="110"/>
      <c r="C62" s="134" t="s">
        <v>16</v>
      </c>
      <c r="D62" s="134" t="s">
        <v>16</v>
      </c>
      <c r="E62" s="134" t="s">
        <v>16</v>
      </c>
      <c r="F62" s="134" t="s">
        <v>16</v>
      </c>
      <c r="G62" s="134" t="s">
        <v>16</v>
      </c>
      <c r="H62" s="134" t="s">
        <v>16</v>
      </c>
      <c r="I62" s="135" t="s">
        <v>16</v>
      </c>
      <c r="J62" s="134" t="s">
        <v>16</v>
      </c>
      <c r="K62" s="135" t="s">
        <v>16</v>
      </c>
      <c r="L62" s="135">
        <v>252</v>
      </c>
      <c r="M62" s="136">
        <v>77</v>
      </c>
      <c r="N62" s="113"/>
      <c r="O62" s="136" t="s">
        <v>16</v>
      </c>
      <c r="P62" s="136" t="s">
        <v>16</v>
      </c>
      <c r="Q62" s="136" t="s">
        <v>16</v>
      </c>
      <c r="R62" s="136" t="s">
        <v>16</v>
      </c>
      <c r="S62" s="136" t="s">
        <v>16</v>
      </c>
      <c r="U62" s="136" t="s">
        <v>16</v>
      </c>
      <c r="V62" s="136" t="s">
        <v>16</v>
      </c>
      <c r="W62" s="136" t="s">
        <v>16</v>
      </c>
      <c r="X62" s="114">
        <f>($M62/L62)-1</f>
        <v>-0.6944444444444444</v>
      </c>
    </row>
    <row r="63" spans="1:24" ht="12.75">
      <c r="A63" s="110" t="s">
        <v>264</v>
      </c>
      <c r="B63" s="110"/>
      <c r="C63" s="134" t="s">
        <v>16</v>
      </c>
      <c r="D63" s="134" t="s">
        <v>16</v>
      </c>
      <c r="E63" s="134" t="s">
        <v>16</v>
      </c>
      <c r="F63" s="134" t="s">
        <v>16</v>
      </c>
      <c r="G63" s="134" t="s">
        <v>16</v>
      </c>
      <c r="H63" s="134" t="s">
        <v>16</v>
      </c>
      <c r="I63" s="135" t="s">
        <v>16</v>
      </c>
      <c r="J63" s="134">
        <v>581</v>
      </c>
      <c r="K63" s="135">
        <v>96</v>
      </c>
      <c r="L63" s="135" t="s">
        <v>16</v>
      </c>
      <c r="M63" s="136">
        <v>129</v>
      </c>
      <c r="N63" s="113"/>
      <c r="O63" s="136" t="s">
        <v>16</v>
      </c>
      <c r="P63" s="136" t="s">
        <v>16</v>
      </c>
      <c r="Q63" s="136" t="s">
        <v>16</v>
      </c>
      <c r="R63" s="136" t="s">
        <v>16</v>
      </c>
      <c r="S63" s="136" t="s">
        <v>16</v>
      </c>
      <c r="U63" s="136" t="s">
        <v>16</v>
      </c>
      <c r="V63" s="114">
        <f>($M63/J63)-1</f>
        <v>-0.7779690189328743</v>
      </c>
      <c r="W63" s="114">
        <f>($M63/K63)-1</f>
        <v>0.34375</v>
      </c>
      <c r="X63" s="136" t="s">
        <v>16</v>
      </c>
    </row>
    <row r="64" spans="1:23" ht="12.75">
      <c r="A64" s="110" t="s">
        <v>265</v>
      </c>
      <c r="B64" s="110"/>
      <c r="C64" s="134">
        <v>465</v>
      </c>
      <c r="D64" s="134">
        <v>694</v>
      </c>
      <c r="E64" s="134">
        <v>207</v>
      </c>
      <c r="F64" s="134">
        <v>815</v>
      </c>
      <c r="G64" s="134">
        <v>1238</v>
      </c>
      <c r="H64" s="134" t="s">
        <v>16</v>
      </c>
      <c r="I64" s="135" t="s">
        <v>16</v>
      </c>
      <c r="J64" s="134">
        <v>180</v>
      </c>
      <c r="K64" s="135">
        <v>89</v>
      </c>
      <c r="L64" s="135" t="s">
        <v>16</v>
      </c>
      <c r="M64" s="136" t="s">
        <v>16</v>
      </c>
      <c r="N64" s="113"/>
      <c r="O64" s="114"/>
      <c r="P64" s="114"/>
      <c r="Q64" s="114"/>
      <c r="R64" s="114"/>
      <c r="S64" s="114"/>
      <c r="T64" s="114"/>
      <c r="U64" s="114"/>
      <c r="V64" s="114"/>
      <c r="W64" s="114"/>
    </row>
    <row r="65" spans="1:23" ht="12.75">
      <c r="A65" s="97"/>
      <c r="B65" s="97"/>
      <c r="C65" s="113"/>
      <c r="D65" s="113"/>
      <c r="E65" s="113"/>
      <c r="F65" s="113"/>
      <c r="G65" s="113"/>
      <c r="H65" s="113"/>
      <c r="I65" s="22"/>
      <c r="J65" s="113"/>
      <c r="K65" s="22"/>
      <c r="L65" s="22"/>
      <c r="M65" s="50"/>
      <c r="N65" s="113"/>
      <c r="O65" s="114"/>
      <c r="P65" s="114"/>
      <c r="Q65" s="114"/>
      <c r="R65" s="114"/>
      <c r="S65" s="114"/>
      <c r="T65" s="114"/>
      <c r="U65" s="114"/>
      <c r="V65" s="114"/>
      <c r="W65" s="114"/>
    </row>
    <row r="66" spans="1:24" ht="12.75">
      <c r="A66" s="97" t="s">
        <v>185</v>
      </c>
      <c r="B66" s="97"/>
      <c r="C66" s="113">
        <v>4831</v>
      </c>
      <c r="D66" s="113">
        <v>6138</v>
      </c>
      <c r="E66" s="113">
        <v>6020</v>
      </c>
      <c r="F66" s="113">
        <v>12347.6</v>
      </c>
      <c r="G66" s="132">
        <v>20206</v>
      </c>
      <c r="H66" s="132" t="s">
        <v>16</v>
      </c>
      <c r="I66" s="22">
        <v>20022.9</v>
      </c>
      <c r="J66" s="26">
        <v>31421.47233058123</v>
      </c>
      <c r="K66" s="22">
        <f>SUM(K56:K64)</f>
        <v>27255</v>
      </c>
      <c r="L66" s="57">
        <v>37910.35362150268</v>
      </c>
      <c r="M66" s="257">
        <v>27974</v>
      </c>
      <c r="N66" s="47"/>
      <c r="O66" s="114">
        <f>($M66/C66)-1</f>
        <v>4.79051956116746</v>
      </c>
      <c r="P66" s="114">
        <f>($M66/D66)-1</f>
        <v>3.557510589768654</v>
      </c>
      <c r="Q66" s="114">
        <f>($M66/E66)-1</f>
        <v>3.646843853820598</v>
      </c>
      <c r="R66" s="114">
        <f>($M66/F66)-1</f>
        <v>1.2655414817454402</v>
      </c>
      <c r="S66" s="114">
        <f>($M66/G66)-1</f>
        <v>0.38444026526774233</v>
      </c>
      <c r="U66" s="114">
        <f>($M66/I66)-1</f>
        <v>0.3971003201334471</v>
      </c>
      <c r="V66" s="114">
        <f>($M66/J66)-1</f>
        <v>-0.10971708436545624</v>
      </c>
      <c r="W66" s="114">
        <f>($M66/K66)-1</f>
        <v>0.026380480645753046</v>
      </c>
      <c r="X66" s="114">
        <f>($M66/L66)-1</f>
        <v>-0.2621013172471913</v>
      </c>
    </row>
    <row r="67" spans="1:23" ht="12.75">
      <c r="A67" s="97"/>
      <c r="B67" s="97"/>
      <c r="C67" s="113"/>
      <c r="D67" s="113"/>
      <c r="E67" s="113"/>
      <c r="F67" s="113"/>
      <c r="G67" s="113"/>
      <c r="H67" s="113"/>
      <c r="I67" s="22"/>
      <c r="J67" s="113"/>
      <c r="K67" s="22"/>
      <c r="L67" s="22"/>
      <c r="M67" s="50"/>
      <c r="N67" s="10"/>
      <c r="O67" s="114"/>
      <c r="P67" s="114"/>
      <c r="Q67" s="114"/>
      <c r="R67" s="114"/>
      <c r="S67" s="114"/>
      <c r="T67" s="114"/>
      <c r="U67" s="114"/>
      <c r="V67" s="114"/>
      <c r="W67" s="114"/>
    </row>
    <row r="68" spans="1:24" ht="12.75">
      <c r="A68" s="97" t="s">
        <v>126</v>
      </c>
      <c r="B68" s="97"/>
      <c r="C68" s="113">
        <v>834</v>
      </c>
      <c r="D68" s="113">
        <v>871</v>
      </c>
      <c r="E68" s="113">
        <v>243</v>
      </c>
      <c r="F68" s="113">
        <v>434.4</v>
      </c>
      <c r="G68" s="132">
        <v>1122.9114463777348</v>
      </c>
      <c r="H68" s="132" t="s">
        <v>16</v>
      </c>
      <c r="I68" s="22">
        <v>1926.1</v>
      </c>
      <c r="J68" s="26">
        <v>337.2350500976014</v>
      </c>
      <c r="K68" s="22">
        <v>1237</v>
      </c>
      <c r="L68" s="57">
        <v>1276.6737521694613</v>
      </c>
      <c r="M68" s="257">
        <v>816</v>
      </c>
      <c r="N68" s="47"/>
      <c r="O68" s="114">
        <f>($M68/C68)-1</f>
        <v>-0.021582733812949617</v>
      </c>
      <c r="P68" s="114">
        <f>($M68/D68)-1</f>
        <v>-0.06314580941446613</v>
      </c>
      <c r="Q68" s="114">
        <f>($M68/E68)-1</f>
        <v>2.3580246913580245</v>
      </c>
      <c r="R68" s="114">
        <f>($M68/F68)-1</f>
        <v>0.8784530386740332</v>
      </c>
      <c r="S68" s="114">
        <f>($M68/G68)-1</f>
        <v>-0.2733175865004882</v>
      </c>
      <c r="U68" s="114">
        <f>($M68/I68)-1</f>
        <v>-0.5763459841129743</v>
      </c>
      <c r="V68" s="114">
        <f>($M68/J68)-1</f>
        <v>1.4196773133867198</v>
      </c>
      <c r="W68" s="114">
        <f>($M68/K68)-1</f>
        <v>-0.3403395311236863</v>
      </c>
      <c r="X68" s="114">
        <f>($M68/L68)-1</f>
        <v>-0.36083905648301684</v>
      </c>
    </row>
    <row r="69" spans="1:23" ht="12.75">
      <c r="A69" s="97"/>
      <c r="B69" s="97"/>
      <c r="C69" s="113"/>
      <c r="D69" s="113"/>
      <c r="E69" s="113"/>
      <c r="F69" s="113"/>
      <c r="G69" s="113"/>
      <c r="H69" s="113"/>
      <c r="I69" s="22"/>
      <c r="J69" s="113"/>
      <c r="K69" s="22"/>
      <c r="L69" s="22"/>
      <c r="M69" s="50"/>
      <c r="N69" s="10"/>
      <c r="O69" s="114"/>
      <c r="P69" s="114"/>
      <c r="Q69" s="114"/>
      <c r="R69" s="114"/>
      <c r="S69" s="114"/>
      <c r="T69" s="114"/>
      <c r="U69" s="114"/>
      <c r="V69" s="114"/>
      <c r="W69" s="114"/>
    </row>
    <row r="70" spans="1:24" ht="12.75">
      <c r="A70" s="97" t="s">
        <v>227</v>
      </c>
      <c r="B70" s="97"/>
      <c r="C70" s="113">
        <v>8681</v>
      </c>
      <c r="D70" s="113">
        <v>10594</v>
      </c>
      <c r="E70" s="113">
        <v>12835.9</v>
      </c>
      <c r="F70" s="113">
        <v>13953.3</v>
      </c>
      <c r="G70" s="132">
        <v>19048.6829682666</v>
      </c>
      <c r="H70" s="132" t="s">
        <v>16</v>
      </c>
      <c r="I70" s="22">
        <v>17444.9</v>
      </c>
      <c r="J70" s="26">
        <v>16559.10759658342</v>
      </c>
      <c r="K70" s="22">
        <v>19572</v>
      </c>
      <c r="L70" s="57">
        <v>22408.069455197292</v>
      </c>
      <c r="M70" s="257">
        <v>23983</v>
      </c>
      <c r="N70" s="47"/>
      <c r="O70" s="114">
        <f>($M70/C70)-1</f>
        <v>1.7627001497523325</v>
      </c>
      <c r="P70" s="114">
        <f>($M70/D70)-1</f>
        <v>1.263828582216349</v>
      </c>
      <c r="Q70" s="114">
        <f>($M70/E70)-1</f>
        <v>0.8684315085034942</v>
      </c>
      <c r="R70" s="114">
        <f>($M70/F70)-1</f>
        <v>0.718804870532419</v>
      </c>
      <c r="S70" s="114">
        <f>($M70/G70)-1</f>
        <v>0.2590371754285339</v>
      </c>
      <c r="U70" s="114">
        <f>($M70/I70)-1</f>
        <v>0.3747857540026023</v>
      </c>
      <c r="V70" s="114">
        <f>($M70/J70)-1</f>
        <v>0.44832684129356837</v>
      </c>
      <c r="W70" s="114">
        <f>($M70/K70)-1</f>
        <v>0.22537298181075016</v>
      </c>
      <c r="X70" s="114">
        <f>($M70/L70)-1</f>
        <v>0.07028407993609731</v>
      </c>
    </row>
    <row r="71" spans="1:23" ht="12.75">
      <c r="A71" s="97"/>
      <c r="B71" s="97"/>
      <c r="C71" s="113"/>
      <c r="D71" s="113"/>
      <c r="E71" s="113"/>
      <c r="F71" s="113"/>
      <c r="G71" s="113"/>
      <c r="H71" s="113"/>
      <c r="I71" s="22"/>
      <c r="J71" s="113"/>
      <c r="K71" s="22"/>
      <c r="L71" s="22"/>
      <c r="M71" s="50"/>
      <c r="N71" s="10"/>
      <c r="O71" s="114"/>
      <c r="P71" s="114"/>
      <c r="Q71" s="114"/>
      <c r="R71" s="114"/>
      <c r="S71" s="114"/>
      <c r="T71" s="114"/>
      <c r="U71" s="114"/>
      <c r="V71" s="114"/>
      <c r="W71" s="114"/>
    </row>
    <row r="72" spans="1:24" ht="12.75">
      <c r="A72" s="97" t="s">
        <v>175</v>
      </c>
      <c r="B72" s="97"/>
      <c r="C72" s="113" t="s">
        <v>16</v>
      </c>
      <c r="D72" s="113" t="s">
        <v>16</v>
      </c>
      <c r="E72" s="113" t="s">
        <v>16</v>
      </c>
      <c r="F72" s="113" t="s">
        <v>16</v>
      </c>
      <c r="G72" s="113" t="s">
        <v>16</v>
      </c>
      <c r="H72" s="113" t="s">
        <v>16</v>
      </c>
      <c r="I72" s="22" t="s">
        <v>16</v>
      </c>
      <c r="J72" s="113" t="s">
        <v>16</v>
      </c>
      <c r="K72" s="22" t="s">
        <v>16</v>
      </c>
      <c r="L72" s="57">
        <v>89.02109958218051</v>
      </c>
      <c r="M72" s="257">
        <v>210</v>
      </c>
      <c r="N72" s="10"/>
      <c r="O72" s="136" t="s">
        <v>16</v>
      </c>
      <c r="P72" s="136" t="s">
        <v>16</v>
      </c>
      <c r="Q72" s="136" t="s">
        <v>16</v>
      </c>
      <c r="R72" s="136" t="s">
        <v>16</v>
      </c>
      <c r="S72" s="136" t="s">
        <v>16</v>
      </c>
      <c r="U72" s="136" t="s">
        <v>16</v>
      </c>
      <c r="V72" s="136" t="s">
        <v>16</v>
      </c>
      <c r="W72" s="136" t="s">
        <v>16</v>
      </c>
      <c r="X72" s="114">
        <f>($M72/L72)-1</f>
        <v>1.3589913063940182</v>
      </c>
    </row>
    <row r="73" spans="1:23" ht="12.75">
      <c r="A73" s="97"/>
      <c r="B73" s="97"/>
      <c r="C73" s="113"/>
      <c r="D73" s="113"/>
      <c r="E73" s="113"/>
      <c r="F73" s="113"/>
      <c r="G73" s="113"/>
      <c r="H73" s="113"/>
      <c r="I73" s="22"/>
      <c r="J73" s="113"/>
      <c r="K73" s="22"/>
      <c r="L73" s="22"/>
      <c r="M73" s="50"/>
      <c r="N73" s="10"/>
      <c r="O73" s="114"/>
      <c r="P73" s="114"/>
      <c r="Q73" s="114"/>
      <c r="R73" s="114"/>
      <c r="S73" s="114"/>
      <c r="T73" s="114"/>
      <c r="U73" s="114"/>
      <c r="V73" s="114"/>
      <c r="W73" s="114"/>
    </row>
    <row r="74" spans="1:23" ht="12.75">
      <c r="A74" s="97" t="s">
        <v>266</v>
      </c>
      <c r="B74" s="97"/>
      <c r="C74" s="113">
        <v>233</v>
      </c>
      <c r="D74" s="113">
        <v>186</v>
      </c>
      <c r="E74" s="113">
        <v>133.9</v>
      </c>
      <c r="F74" s="113">
        <v>136.9</v>
      </c>
      <c r="G74" s="50">
        <v>128.2810972196305</v>
      </c>
      <c r="H74" s="50" t="s">
        <v>16</v>
      </c>
      <c r="I74" s="22">
        <v>86</v>
      </c>
      <c r="J74" s="50" t="s">
        <v>16</v>
      </c>
      <c r="K74" s="22" t="s">
        <v>16</v>
      </c>
      <c r="L74" s="22" t="s">
        <v>16</v>
      </c>
      <c r="M74" s="50"/>
      <c r="N74" s="50"/>
      <c r="O74" s="114"/>
      <c r="P74" s="114"/>
      <c r="Q74" s="114"/>
      <c r="R74" s="114"/>
      <c r="S74" s="114"/>
      <c r="T74" s="114"/>
      <c r="U74" s="114"/>
      <c r="V74" s="114"/>
      <c r="W74" s="114"/>
    </row>
    <row r="75" spans="1:23" ht="12.75">
      <c r="A75" s="97"/>
      <c r="B75" s="97"/>
      <c r="C75" s="113"/>
      <c r="D75" s="113"/>
      <c r="E75" s="113"/>
      <c r="F75" s="113"/>
      <c r="G75" s="113"/>
      <c r="H75" s="113"/>
      <c r="I75" s="22"/>
      <c r="J75" s="113"/>
      <c r="K75" s="22"/>
      <c r="L75" s="22"/>
      <c r="M75" s="50"/>
      <c r="N75" s="111"/>
      <c r="O75" s="114"/>
      <c r="P75" s="114"/>
      <c r="Q75" s="114"/>
      <c r="R75" s="114"/>
      <c r="S75" s="114"/>
      <c r="T75" s="114"/>
      <c r="U75" s="114"/>
      <c r="V75" s="114"/>
      <c r="W75" s="114"/>
    </row>
    <row r="76" spans="1:24" ht="12.75">
      <c r="A76" s="97" t="s">
        <v>128</v>
      </c>
      <c r="B76" s="97"/>
      <c r="C76" s="113">
        <v>42683</v>
      </c>
      <c r="D76" s="113">
        <v>44961</v>
      </c>
      <c r="E76" s="113">
        <v>39025.6</v>
      </c>
      <c r="F76" s="113">
        <v>38978.5</v>
      </c>
      <c r="G76" s="132">
        <v>36082.62658254142</v>
      </c>
      <c r="H76" s="132" t="s">
        <v>16</v>
      </c>
      <c r="I76" s="22">
        <v>34636</v>
      </c>
      <c r="J76" s="26">
        <v>32967.79334152779</v>
      </c>
      <c r="K76" s="22">
        <v>30298</v>
      </c>
      <c r="L76" s="57">
        <v>36755.938039889545</v>
      </c>
      <c r="M76" s="257">
        <v>34184</v>
      </c>
      <c r="N76" s="50"/>
      <c r="O76" s="114">
        <f>($M76/C76)-1</f>
        <v>-0.19911908722442195</v>
      </c>
      <c r="P76" s="114">
        <f>($M76/D76)-1</f>
        <v>-0.23969662596472496</v>
      </c>
      <c r="Q76" s="114">
        <f>($M76/E76)-1</f>
        <v>-0.12406215407322374</v>
      </c>
      <c r="R76" s="114">
        <f>($M76/F76)-1</f>
        <v>-0.12300370717190245</v>
      </c>
      <c r="S76" s="114">
        <f>($M76/G76)-1</f>
        <v>-0.05261885739382599</v>
      </c>
      <c r="U76" s="114">
        <f>($M76/I76)-1</f>
        <v>-0.013050005774338791</v>
      </c>
      <c r="V76" s="114">
        <f>($M76/J76)-1</f>
        <v>0.036890751099807995</v>
      </c>
      <c r="W76" s="114">
        <f>($M76/K76)-1</f>
        <v>0.12825929104231304</v>
      </c>
      <c r="X76" s="114">
        <f>($M76/L76)-1</f>
        <v>-0.06997340231388838</v>
      </c>
    </row>
    <row r="77" spans="1:23" ht="12.75">
      <c r="A77" s="97"/>
      <c r="B77" s="97"/>
      <c r="C77" s="113"/>
      <c r="D77" s="113"/>
      <c r="E77" s="113"/>
      <c r="F77" s="113"/>
      <c r="G77" s="50"/>
      <c r="H77" s="50"/>
      <c r="I77" s="22"/>
      <c r="J77" s="50"/>
      <c r="K77" s="22"/>
      <c r="L77" s="22"/>
      <c r="M77" s="50"/>
      <c r="N77" s="50"/>
      <c r="O77" s="111"/>
      <c r="P77" s="114"/>
      <c r="Q77" s="114"/>
      <c r="R77" s="114"/>
      <c r="S77" s="111"/>
      <c r="T77" s="36"/>
      <c r="U77" s="114"/>
      <c r="V77" s="36"/>
      <c r="W77" s="10"/>
    </row>
    <row r="78" spans="1:24" ht="13.5">
      <c r="A78" s="115" t="s">
        <v>141</v>
      </c>
      <c r="B78" s="115"/>
      <c r="C78" s="116">
        <v>234985</v>
      </c>
      <c r="D78" s="116">
        <v>245485</v>
      </c>
      <c r="E78" s="116">
        <v>245971</v>
      </c>
      <c r="F78" s="116">
        <v>268709.9</v>
      </c>
      <c r="G78" s="138">
        <v>308881.44518142176</v>
      </c>
      <c r="H78" s="138" t="s">
        <v>16</v>
      </c>
      <c r="I78" s="117">
        <v>288348.2</v>
      </c>
      <c r="J78" s="117">
        <v>325298.56502059946</v>
      </c>
      <c r="K78" s="117">
        <f>295738-103</f>
        <v>295635</v>
      </c>
      <c r="L78" s="33">
        <v>374206.85741976585</v>
      </c>
      <c r="M78" s="351">
        <v>337336</v>
      </c>
      <c r="N78" s="136"/>
      <c r="O78" s="379">
        <f>($M78/C78)-1</f>
        <v>0.43556397216843634</v>
      </c>
      <c r="P78" s="379">
        <f>($M78/D78)-1</f>
        <v>0.37416135405421924</v>
      </c>
      <c r="Q78" s="379">
        <f>($M78/E78)-1</f>
        <v>0.37144622740079125</v>
      </c>
      <c r="R78" s="379">
        <f>($M78/F78)-1</f>
        <v>0.25539103695100174</v>
      </c>
      <c r="S78" s="379">
        <f>($M78/G78)-1</f>
        <v>0.09212128233169015</v>
      </c>
      <c r="T78" s="384"/>
      <c r="U78" s="379">
        <f>($M78/I78)-1</f>
        <v>0.16989112468883105</v>
      </c>
      <c r="V78" s="379">
        <f>($M78/J78)-1</f>
        <v>0.037004267075811725</v>
      </c>
      <c r="W78" s="379">
        <f>($M78/K78)-1</f>
        <v>0.14105569367632387</v>
      </c>
      <c r="X78" s="379">
        <f>($M78/L78)-1</f>
        <v>-0.09853068346742244</v>
      </c>
    </row>
    <row r="79" spans="1:23" ht="12.75">
      <c r="A79" s="107"/>
      <c r="B79" s="107"/>
      <c r="C79" s="140"/>
      <c r="D79" s="140"/>
      <c r="E79" s="140"/>
      <c r="F79" s="113"/>
      <c r="G79" s="113"/>
      <c r="H79" s="113"/>
      <c r="I79" s="113"/>
      <c r="J79" s="113"/>
      <c r="K79" s="22"/>
      <c r="L79" s="22"/>
      <c r="M79" s="50"/>
      <c r="N79" s="113"/>
      <c r="O79" s="111"/>
      <c r="P79" s="114"/>
      <c r="Q79" s="114"/>
      <c r="R79" s="114"/>
      <c r="S79" s="111"/>
      <c r="T79" s="36"/>
      <c r="U79" s="114"/>
      <c r="V79" s="114"/>
      <c r="W79" s="10"/>
    </row>
    <row r="80" spans="1:24" ht="12.75">
      <c r="A80" s="97" t="s">
        <v>267</v>
      </c>
      <c r="B80" s="97"/>
      <c r="C80" s="113">
        <v>61355</v>
      </c>
      <c r="D80" s="113">
        <v>57999</v>
      </c>
      <c r="E80" s="113">
        <v>51718.1</v>
      </c>
      <c r="F80" s="113">
        <v>51119</v>
      </c>
      <c r="G80" s="113">
        <v>53036</v>
      </c>
      <c r="H80" s="113" t="s">
        <v>16</v>
      </c>
      <c r="I80" s="113">
        <v>48222</v>
      </c>
      <c r="J80" s="113">
        <v>48540.57277325625</v>
      </c>
      <c r="K80" s="113">
        <v>41468.5291743385</v>
      </c>
      <c r="L80" s="141">
        <v>46336.926875594596</v>
      </c>
      <c r="M80" s="141">
        <v>43027</v>
      </c>
      <c r="N80" s="134"/>
      <c r="O80" s="114">
        <f>($M80/C80)-1</f>
        <v>-0.2987205606715019</v>
      </c>
      <c r="P80" s="114">
        <f>($M80/D80)-1</f>
        <v>-0.2581423817652029</v>
      </c>
      <c r="Q80" s="114">
        <f>($M80/E80)-1</f>
        <v>-0.16804755008401306</v>
      </c>
      <c r="R80" s="114">
        <f>($M80/F80)-1</f>
        <v>-0.15829730628533423</v>
      </c>
      <c r="S80" s="114">
        <f>($M80/G80)-1</f>
        <v>-0.18872086884380423</v>
      </c>
      <c r="T80" s="385"/>
      <c r="U80" s="114">
        <f>($M80/I80)-1</f>
        <v>-0.10773091120235578</v>
      </c>
      <c r="V80" s="114">
        <f>($M80/J80)-1</f>
        <v>-0.11358689150643875</v>
      </c>
      <c r="W80" s="114">
        <f>($M80/K80)-1</f>
        <v>0.037582013558028704</v>
      </c>
      <c r="X80" s="114">
        <f>($M80/L80)-1</f>
        <v>-0.07143173056083518</v>
      </c>
    </row>
    <row r="81" spans="1:23" ht="12.75">
      <c r="A81" s="110"/>
      <c r="B81" s="110"/>
      <c r="C81" s="142"/>
      <c r="D81" s="142"/>
      <c r="E81" s="143"/>
      <c r="F81" s="142"/>
      <c r="G81" s="142"/>
      <c r="H81" s="142"/>
      <c r="I81" s="142"/>
      <c r="J81" s="142"/>
      <c r="K81" s="142"/>
      <c r="L81" s="142"/>
      <c r="M81" s="142"/>
      <c r="N81" s="144"/>
      <c r="O81" s="145"/>
      <c r="P81" s="145"/>
      <c r="Q81" s="145"/>
      <c r="R81" s="146"/>
      <c r="S81" s="20"/>
      <c r="T81" s="10"/>
      <c r="U81" s="10"/>
      <c r="V81" s="10"/>
      <c r="W81" s="10"/>
    </row>
    <row r="82" spans="1:23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5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2.75">
      <c r="A83" s="105" t="s">
        <v>462</v>
      </c>
      <c r="B83" s="97"/>
      <c r="C83" s="97"/>
      <c r="D83" s="97"/>
      <c r="E83" s="97"/>
      <c r="F83" s="147"/>
      <c r="G83" s="147"/>
      <c r="H83" s="147"/>
      <c r="I83" s="147"/>
      <c r="J83" s="147"/>
      <c r="K83" s="147"/>
      <c r="L83" s="147"/>
      <c r="M83" s="147"/>
      <c r="N83" s="97"/>
      <c r="O83" s="127"/>
      <c r="P83" s="127"/>
      <c r="Q83" s="127"/>
      <c r="R83" s="97"/>
      <c r="S83" s="10"/>
      <c r="T83" s="10"/>
      <c r="U83" s="10"/>
      <c r="V83" s="10"/>
      <c r="W83" s="10"/>
    </row>
    <row r="84" spans="1:23" ht="12.75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50"/>
      <c r="N84" s="10"/>
      <c r="O84" s="149"/>
      <c r="P84" s="21"/>
      <c r="Q84" s="21"/>
      <c r="R84" s="21"/>
      <c r="S84" s="21"/>
      <c r="T84" s="10"/>
      <c r="U84" s="10"/>
      <c r="V84" s="10"/>
      <c r="W84" s="10"/>
    </row>
    <row r="85" spans="1:24" ht="12.75">
      <c r="A85" s="100"/>
      <c r="B85" s="105" t="s">
        <v>158</v>
      </c>
      <c r="C85" s="411" t="s">
        <v>238</v>
      </c>
      <c r="D85" s="411"/>
      <c r="E85" s="411"/>
      <c r="F85" s="411"/>
      <c r="G85" s="411"/>
      <c r="H85" s="411"/>
      <c r="I85" s="411"/>
      <c r="J85" s="411"/>
      <c r="K85" s="411"/>
      <c r="L85" s="412"/>
      <c r="M85" s="412"/>
      <c r="N85" s="10"/>
      <c r="O85" s="409" t="s">
        <v>239</v>
      </c>
      <c r="P85" s="409"/>
      <c r="Q85" s="409"/>
      <c r="R85" s="409"/>
      <c r="S85" s="409"/>
      <c r="T85" s="409"/>
      <c r="U85" s="409"/>
      <c r="V85" s="409"/>
      <c r="W85" s="410"/>
      <c r="X85" s="410"/>
    </row>
    <row r="86" spans="1:24" ht="12.75">
      <c r="A86" s="101"/>
      <c r="B86" s="102"/>
      <c r="C86" s="101">
        <v>1990</v>
      </c>
      <c r="D86" s="101">
        <v>1992</v>
      </c>
      <c r="E86" s="101">
        <v>1994</v>
      </c>
      <c r="F86" s="106">
        <v>1996</v>
      </c>
      <c r="G86" s="106">
        <v>1998</v>
      </c>
      <c r="H86" s="106">
        <v>2000</v>
      </c>
      <c r="I86" s="106">
        <v>2002</v>
      </c>
      <c r="J86" s="106">
        <v>2004</v>
      </c>
      <c r="K86" s="80">
        <v>2006</v>
      </c>
      <c r="L86" s="106">
        <v>2008</v>
      </c>
      <c r="M86" s="106">
        <v>2010</v>
      </c>
      <c r="N86" s="10"/>
      <c r="O86" s="311" t="s">
        <v>448</v>
      </c>
      <c r="P86" s="311" t="s">
        <v>449</v>
      </c>
      <c r="Q86" s="311" t="s">
        <v>450</v>
      </c>
      <c r="R86" s="311" t="s">
        <v>451</v>
      </c>
      <c r="S86" s="101" t="s">
        <v>452</v>
      </c>
      <c r="T86" s="12" t="s">
        <v>453</v>
      </c>
      <c r="U86" s="12" t="s">
        <v>454</v>
      </c>
      <c r="V86" s="12" t="s">
        <v>455</v>
      </c>
      <c r="W86" s="12" t="s">
        <v>456</v>
      </c>
      <c r="X86" s="12" t="s">
        <v>457</v>
      </c>
    </row>
    <row r="87" spans="1:23" ht="12.75">
      <c r="A87" s="100"/>
      <c r="B87" s="100"/>
      <c r="C87" s="100"/>
      <c r="D87" s="100"/>
      <c r="E87" s="151"/>
      <c r="F87" s="152"/>
      <c r="G87" s="152"/>
      <c r="H87" s="152"/>
      <c r="I87" s="152"/>
      <c r="J87" s="147"/>
      <c r="K87" s="147"/>
      <c r="L87" s="147"/>
      <c r="M87" s="147"/>
      <c r="N87" s="10"/>
      <c r="O87" s="97"/>
      <c r="P87" s="127"/>
      <c r="Q87" s="127"/>
      <c r="R87" s="127"/>
      <c r="S87" s="97"/>
      <c r="T87" s="10"/>
      <c r="U87" s="10"/>
      <c r="V87" s="10"/>
      <c r="W87" s="10"/>
    </row>
    <row r="88" spans="1:24" ht="12.75">
      <c r="A88" s="105" t="s">
        <v>174</v>
      </c>
      <c r="B88" s="100"/>
      <c r="C88" s="153" t="s">
        <v>268</v>
      </c>
      <c r="D88" s="153" t="s">
        <v>268</v>
      </c>
      <c r="E88" s="153" t="s">
        <v>268</v>
      </c>
      <c r="F88" s="154" t="s">
        <v>268</v>
      </c>
      <c r="G88" s="154" t="s">
        <v>268</v>
      </c>
      <c r="H88" s="154" t="s">
        <v>268</v>
      </c>
      <c r="I88" s="154" t="s">
        <v>268</v>
      </c>
      <c r="J88" s="154" t="s">
        <v>268</v>
      </c>
      <c r="K88" s="154" t="s">
        <v>268</v>
      </c>
      <c r="L88" s="154" t="s">
        <v>268</v>
      </c>
      <c r="M88" s="154" t="s">
        <v>268</v>
      </c>
      <c r="N88" s="10"/>
      <c r="O88" s="153" t="s">
        <v>268</v>
      </c>
      <c r="P88" s="153" t="s">
        <v>268</v>
      </c>
      <c r="Q88" s="153" t="s">
        <v>268</v>
      </c>
      <c r="R88" s="154" t="s">
        <v>268</v>
      </c>
      <c r="S88" s="154" t="s">
        <v>268</v>
      </c>
      <c r="T88" s="154" t="s">
        <v>268</v>
      </c>
      <c r="U88" s="154" t="s">
        <v>268</v>
      </c>
      <c r="V88" s="154" t="s">
        <v>268</v>
      </c>
      <c r="W88" s="154" t="s">
        <v>268</v>
      </c>
      <c r="X88" s="154" t="s">
        <v>268</v>
      </c>
    </row>
    <row r="89" spans="1:33" ht="12.75">
      <c r="A89" s="97"/>
      <c r="B89" s="97"/>
      <c r="C89" s="98"/>
      <c r="D89" s="98"/>
      <c r="E89" s="98"/>
      <c r="F89" s="147"/>
      <c r="G89" s="147"/>
      <c r="H89" s="147"/>
      <c r="I89" s="147"/>
      <c r="J89" s="147"/>
      <c r="K89" s="147"/>
      <c r="L89" s="155"/>
      <c r="M89" s="155"/>
      <c r="N89" s="10"/>
      <c r="O89" s="97"/>
      <c r="P89" s="127"/>
      <c r="Q89" s="127"/>
      <c r="R89" s="127"/>
      <c r="S89" s="97"/>
      <c r="T89" s="10"/>
      <c r="U89" s="10"/>
      <c r="V89" s="10"/>
      <c r="W89" s="10"/>
      <c r="Z89" s="156"/>
      <c r="AA89" s="156"/>
      <c r="AB89" s="156"/>
      <c r="AC89" s="156"/>
      <c r="AD89" s="156"/>
      <c r="AE89" s="156"/>
      <c r="AF89" s="156"/>
      <c r="AG89" s="156"/>
    </row>
    <row r="90" spans="1:34" ht="12.75">
      <c r="A90" s="97" t="s">
        <v>123</v>
      </c>
      <c r="B90" s="97"/>
      <c r="C90" s="112">
        <v>97.57</v>
      </c>
      <c r="D90" s="112">
        <v>101.76</v>
      </c>
      <c r="E90" s="112">
        <v>90.994</v>
      </c>
      <c r="F90" s="112">
        <v>94.22489999999999</v>
      </c>
      <c r="G90" s="157">
        <v>91.05998984296299</v>
      </c>
      <c r="H90" s="157" t="s">
        <v>16</v>
      </c>
      <c r="I90" s="157">
        <v>85.2045</v>
      </c>
      <c r="J90" s="158">
        <v>71.13</v>
      </c>
      <c r="K90" s="158">
        <v>67.256</v>
      </c>
      <c r="L90" s="159">
        <v>77.3160231074639</v>
      </c>
      <c r="M90" s="340">
        <v>67.88</v>
      </c>
      <c r="N90" s="78"/>
      <c r="O90" s="114">
        <f>($M90/C90)-1</f>
        <v>-0.3042943527723686</v>
      </c>
      <c r="P90" s="114">
        <f>($M90/D90)-1</f>
        <v>-0.3329402515723271</v>
      </c>
      <c r="Q90" s="114">
        <f>($M90/E90)-1</f>
        <v>-0.2540167483570346</v>
      </c>
      <c r="R90" s="114">
        <f>($M90/F90)-1</f>
        <v>-0.2795959454454183</v>
      </c>
      <c r="S90" s="114">
        <f>($M90/G90)-1</f>
        <v>-0.25455735151011905</v>
      </c>
      <c r="T90" s="114"/>
      <c r="U90" s="114">
        <f>($M90/I90)-1</f>
        <v>-0.20332846269856641</v>
      </c>
      <c r="V90" s="114">
        <f>($M90/J90)-1</f>
        <v>-0.045690988331224536</v>
      </c>
      <c r="W90" s="114">
        <f>($M90/K90)-1</f>
        <v>0.009277982633519644</v>
      </c>
      <c r="X90" s="114">
        <f>($M90/L90)-1</f>
        <v>-0.1220448585974021</v>
      </c>
      <c r="Z90" s="64"/>
      <c r="AA90" s="65"/>
      <c r="AB90" s="65"/>
      <c r="AC90" s="65"/>
      <c r="AD90" s="65"/>
      <c r="AE90" s="65"/>
      <c r="AF90" s="65"/>
      <c r="AG90" s="65"/>
      <c r="AH90" s="19"/>
    </row>
    <row r="91" spans="1:34" ht="12.75">
      <c r="A91" s="97"/>
      <c r="B91" s="97"/>
      <c r="C91" s="112"/>
      <c r="D91" s="112"/>
      <c r="E91" s="112"/>
      <c r="F91" s="112"/>
      <c r="G91" s="112"/>
      <c r="H91" s="112"/>
      <c r="I91" s="112"/>
      <c r="J91" s="112"/>
      <c r="K91" s="112"/>
      <c r="L91" s="160"/>
      <c r="M91" s="160"/>
      <c r="N91" s="10"/>
      <c r="O91" s="133"/>
      <c r="P91" s="133"/>
      <c r="Q91" s="133"/>
      <c r="R91" s="133"/>
      <c r="S91" s="133"/>
      <c r="T91" s="133"/>
      <c r="U91" s="133"/>
      <c r="V91" s="133"/>
      <c r="W91" s="133"/>
      <c r="Z91" s="66"/>
      <c r="AA91" s="65"/>
      <c r="AB91" s="65"/>
      <c r="AC91" s="65"/>
      <c r="AD91" s="65"/>
      <c r="AE91" s="65"/>
      <c r="AF91" s="65"/>
      <c r="AG91" s="65"/>
      <c r="AH91" s="19"/>
    </row>
    <row r="92" spans="1:34" ht="12.75">
      <c r="A92" s="97" t="s">
        <v>176</v>
      </c>
      <c r="B92" s="97"/>
      <c r="C92" s="112">
        <v>253.62</v>
      </c>
      <c r="D92" s="112">
        <v>212.36</v>
      </c>
      <c r="E92" s="112">
        <v>133.56619999999998</v>
      </c>
      <c r="F92" s="112">
        <v>336.3275</v>
      </c>
      <c r="G92" s="157">
        <v>337.645056183588</v>
      </c>
      <c r="H92" s="157" t="s">
        <v>16</v>
      </c>
      <c r="I92" s="157">
        <v>390.9791</v>
      </c>
      <c r="J92" s="158">
        <v>254.62</v>
      </c>
      <c r="K92" s="158">
        <v>152.127</v>
      </c>
      <c r="L92" s="159">
        <v>71.5820048426616</v>
      </c>
      <c r="M92" s="340">
        <v>50.75</v>
      </c>
      <c r="N92" s="78"/>
      <c r="O92" s="114">
        <f>($M92/C92)-1</f>
        <v>-0.7998974844255184</v>
      </c>
      <c r="P92" s="114">
        <f>($M92/D92)-1</f>
        <v>-0.7610190242983613</v>
      </c>
      <c r="Q92" s="114">
        <f>($M92/E92)-1</f>
        <v>-0.620038602580593</v>
      </c>
      <c r="R92" s="114">
        <f>($M92/F92)-1</f>
        <v>-0.8491054106488467</v>
      </c>
      <c r="S92" s="114">
        <f>($M92/G92)-1</f>
        <v>-0.8496942304631119</v>
      </c>
      <c r="T92" s="114"/>
      <c r="U92" s="114">
        <f>($M92/I92)-1</f>
        <v>-0.8701976652971988</v>
      </c>
      <c r="V92" s="114">
        <f>($M92/J92)-1</f>
        <v>-0.8006833712984055</v>
      </c>
      <c r="W92" s="114">
        <f>($M92/K92)-1</f>
        <v>-0.666397155008644</v>
      </c>
      <c r="X92" s="114">
        <f>($M92/L92)-1</f>
        <v>-0.2910229308113217</v>
      </c>
      <c r="Z92" s="67"/>
      <c r="AA92" s="68"/>
      <c r="AB92" s="65"/>
      <c r="AC92" s="65"/>
      <c r="AD92" s="65"/>
      <c r="AE92" s="65"/>
      <c r="AF92" s="65"/>
      <c r="AG92" s="65"/>
      <c r="AH92" s="19"/>
    </row>
    <row r="93" spans="1:34" ht="12.75">
      <c r="A93" s="97"/>
      <c r="B93" s="97"/>
      <c r="C93" s="112"/>
      <c r="D93" s="112"/>
      <c r="E93" s="112"/>
      <c r="F93" s="161"/>
      <c r="G93" s="161"/>
      <c r="H93" s="161"/>
      <c r="I93" s="161"/>
      <c r="J93" s="112"/>
      <c r="K93" s="161"/>
      <c r="L93" s="160"/>
      <c r="M93" s="160"/>
      <c r="N93" s="10"/>
      <c r="O93" s="114"/>
      <c r="P93" s="114"/>
      <c r="Q93" s="114"/>
      <c r="R93" s="114"/>
      <c r="S93" s="114"/>
      <c r="T93" s="114"/>
      <c r="U93" s="114"/>
      <c r="V93" s="114"/>
      <c r="W93" s="114"/>
      <c r="Z93" s="65"/>
      <c r="AA93" s="68"/>
      <c r="AB93" s="65"/>
      <c r="AC93" s="65"/>
      <c r="AD93" s="65"/>
      <c r="AE93" s="65"/>
      <c r="AF93" s="65"/>
      <c r="AG93" s="65"/>
      <c r="AH93" s="19"/>
    </row>
    <row r="94" spans="1:34" ht="12.75">
      <c r="A94" s="97" t="s">
        <v>125</v>
      </c>
      <c r="B94" s="97"/>
      <c r="C94" s="112"/>
      <c r="D94" s="112"/>
      <c r="E94" s="112"/>
      <c r="F94" s="161"/>
      <c r="G94" s="161"/>
      <c r="H94" s="161"/>
      <c r="I94" s="161"/>
      <c r="J94" s="112"/>
      <c r="K94" s="161"/>
      <c r="L94" s="160"/>
      <c r="M94" s="160"/>
      <c r="N94" s="10"/>
      <c r="O94" s="114"/>
      <c r="P94" s="114"/>
      <c r="Q94" s="114"/>
      <c r="R94" s="114"/>
      <c r="S94" s="114"/>
      <c r="T94" s="114"/>
      <c r="U94" s="114"/>
      <c r="V94" s="114"/>
      <c r="W94" s="114"/>
      <c r="Z94" s="65"/>
      <c r="AA94" s="68"/>
      <c r="AB94" s="68"/>
      <c r="AC94" s="68"/>
      <c r="AD94" s="68"/>
      <c r="AE94" s="68"/>
      <c r="AF94" s="68"/>
      <c r="AG94" s="68"/>
      <c r="AH94" s="19"/>
    </row>
    <row r="95" spans="1:34" ht="12.75">
      <c r="A95" s="97"/>
      <c r="B95" s="97"/>
      <c r="C95" s="112"/>
      <c r="D95" s="112"/>
      <c r="E95" s="112"/>
      <c r="F95" s="161"/>
      <c r="G95" s="161"/>
      <c r="H95" s="161"/>
      <c r="I95" s="161"/>
      <c r="J95" s="112"/>
      <c r="K95" s="161"/>
      <c r="L95" s="160"/>
      <c r="M95" s="160"/>
      <c r="N95" s="10"/>
      <c r="O95" s="114"/>
      <c r="P95" s="114"/>
      <c r="Q95" s="114"/>
      <c r="R95" s="114"/>
      <c r="S95" s="114"/>
      <c r="T95" s="114"/>
      <c r="U95" s="114"/>
      <c r="V95" s="114"/>
      <c r="W95" s="114"/>
      <c r="Z95" s="162"/>
      <c r="AA95" s="163"/>
      <c r="AB95" s="163"/>
      <c r="AC95" s="163"/>
      <c r="AD95" s="163"/>
      <c r="AE95" s="163"/>
      <c r="AF95" s="163"/>
      <c r="AG95" s="163"/>
      <c r="AH95" s="19"/>
    </row>
    <row r="96" spans="1:34" ht="12.75">
      <c r="A96" s="110" t="s">
        <v>257</v>
      </c>
      <c r="B96" s="97"/>
      <c r="C96" s="164" t="s">
        <v>16</v>
      </c>
      <c r="D96" s="164">
        <v>0.02</v>
      </c>
      <c r="E96" s="164">
        <v>0.021</v>
      </c>
      <c r="F96" s="165">
        <v>0.07</v>
      </c>
      <c r="G96" s="165">
        <v>0.0356</v>
      </c>
      <c r="H96" s="165" t="s">
        <v>16</v>
      </c>
      <c r="I96" s="165">
        <v>0.0793</v>
      </c>
      <c r="J96" s="164">
        <v>0.079</v>
      </c>
      <c r="K96" s="166">
        <v>0.004</v>
      </c>
      <c r="L96" s="167">
        <v>0.075</v>
      </c>
      <c r="M96" s="123">
        <v>0.008</v>
      </c>
      <c r="O96" s="114" t="s">
        <v>16</v>
      </c>
      <c r="P96" s="114">
        <f>($M96/D96)-1</f>
        <v>-0.6</v>
      </c>
      <c r="Q96" s="114">
        <f>($M96/E96)-1</f>
        <v>-0.6190476190476191</v>
      </c>
      <c r="R96" s="114">
        <f>($M96/F96)-1</f>
        <v>-0.8857142857142857</v>
      </c>
      <c r="S96" s="114">
        <f>($M96/G96)-1</f>
        <v>-0.7752808988764045</v>
      </c>
      <c r="T96" s="114"/>
      <c r="U96" s="114">
        <f>($M96/I96)-1</f>
        <v>-0.8991172761664565</v>
      </c>
      <c r="V96" s="114">
        <f>($M96/J96)-1</f>
        <v>-0.8987341772151899</v>
      </c>
      <c r="W96" s="114">
        <f>($M96/K96)-1</f>
        <v>1</v>
      </c>
      <c r="X96" s="114">
        <f>($M96/L96)-1</f>
        <v>-0.8933333333333333</v>
      </c>
      <c r="Z96" s="162"/>
      <c r="AA96" s="163"/>
      <c r="AB96" s="163"/>
      <c r="AC96" s="163"/>
      <c r="AD96" s="168"/>
      <c r="AE96" s="168"/>
      <c r="AF96" s="163"/>
      <c r="AG96" s="163"/>
      <c r="AH96" s="19"/>
    </row>
    <row r="97" spans="1:34" ht="12.75">
      <c r="A97" s="110" t="s">
        <v>258</v>
      </c>
      <c r="B97" s="97"/>
      <c r="C97" s="164" t="s">
        <v>16</v>
      </c>
      <c r="D97" s="164">
        <v>0.09</v>
      </c>
      <c r="E97" s="164">
        <v>0.29</v>
      </c>
      <c r="F97" s="165">
        <v>0.23</v>
      </c>
      <c r="G97" s="165" t="s">
        <v>16</v>
      </c>
      <c r="H97" s="165" t="s">
        <v>16</v>
      </c>
      <c r="I97" s="165" t="s">
        <v>16</v>
      </c>
      <c r="J97" s="81" t="s">
        <v>16</v>
      </c>
      <c r="K97" s="166" t="s">
        <v>16</v>
      </c>
      <c r="L97" s="167"/>
      <c r="M97" s="123" t="s">
        <v>16</v>
      </c>
      <c r="O97" s="114"/>
      <c r="P97" s="114"/>
      <c r="Q97" s="114"/>
      <c r="R97" s="114"/>
      <c r="S97" s="114"/>
      <c r="T97" s="114"/>
      <c r="U97" s="114"/>
      <c r="V97" s="114"/>
      <c r="W97" s="114"/>
      <c r="Z97" s="25"/>
      <c r="AA97" s="5"/>
      <c r="AB97" s="5"/>
      <c r="AC97" s="5"/>
      <c r="AD97" s="5"/>
      <c r="AE97" s="5"/>
      <c r="AF97" s="5"/>
      <c r="AG97" s="5"/>
      <c r="AH97" s="19"/>
    </row>
    <row r="98" spans="1:34" ht="12.75">
      <c r="A98" s="110" t="s">
        <v>259</v>
      </c>
      <c r="B98" s="97"/>
      <c r="C98" s="164">
        <v>0.68</v>
      </c>
      <c r="D98" s="164">
        <v>0.8</v>
      </c>
      <c r="E98" s="164">
        <v>0.85</v>
      </c>
      <c r="F98" s="165">
        <v>1.51</v>
      </c>
      <c r="G98" s="165">
        <v>0.8698</v>
      </c>
      <c r="H98" s="165" t="s">
        <v>16</v>
      </c>
      <c r="I98" s="169">
        <v>0.5716</v>
      </c>
      <c r="J98" s="164">
        <v>1.072</v>
      </c>
      <c r="K98" s="166">
        <v>1.373</v>
      </c>
      <c r="L98" s="167">
        <v>0.786</v>
      </c>
      <c r="M98" s="123">
        <v>0.733</v>
      </c>
      <c r="O98" s="114">
        <f aca="true" t="shared" si="13" ref="O98:S99">($M98/C98)-1</f>
        <v>0.07794117647058818</v>
      </c>
      <c r="P98" s="114">
        <f t="shared" si="13"/>
        <v>-0.0837500000000001</v>
      </c>
      <c r="Q98" s="114">
        <f t="shared" si="13"/>
        <v>-0.13764705882352946</v>
      </c>
      <c r="R98" s="114">
        <f t="shared" si="13"/>
        <v>-0.5145695364238411</v>
      </c>
      <c r="S98" s="114">
        <f t="shared" si="13"/>
        <v>-0.15727753506553233</v>
      </c>
      <c r="T98" s="114"/>
      <c r="U98" s="114">
        <f aca="true" t="shared" si="14" ref="U98:X99">($M98/I98)-1</f>
        <v>0.28236529041287617</v>
      </c>
      <c r="V98" s="114">
        <f t="shared" si="14"/>
        <v>-0.31623134328358216</v>
      </c>
      <c r="W98" s="114">
        <f t="shared" si="14"/>
        <v>-0.46613255644573925</v>
      </c>
      <c r="X98" s="114">
        <f t="shared" si="14"/>
        <v>-0.06743002544529264</v>
      </c>
      <c r="Z98" s="25"/>
      <c r="AA98" s="5"/>
      <c r="AB98" s="5"/>
      <c r="AC98" s="5"/>
      <c r="AD98" s="27"/>
      <c r="AE98" s="5"/>
      <c r="AF98" s="5"/>
      <c r="AG98" s="5"/>
      <c r="AH98" s="19"/>
    </row>
    <row r="99" spans="1:34" ht="12.75">
      <c r="A99" s="110" t="s">
        <v>260</v>
      </c>
      <c r="B99" s="97"/>
      <c r="C99" s="164">
        <v>0.05</v>
      </c>
      <c r="D99" s="164">
        <v>0.05</v>
      </c>
      <c r="E99" s="164">
        <v>0.069</v>
      </c>
      <c r="F99" s="165">
        <v>0.15</v>
      </c>
      <c r="G99" s="165">
        <v>0.19</v>
      </c>
      <c r="H99" s="165" t="s">
        <v>16</v>
      </c>
      <c r="I99" s="165">
        <v>0.2032</v>
      </c>
      <c r="J99" s="164">
        <v>0.198</v>
      </c>
      <c r="K99" s="166">
        <v>0.163</v>
      </c>
      <c r="L99" s="167">
        <v>0.295</v>
      </c>
      <c r="M99" s="123">
        <v>0.163</v>
      </c>
      <c r="O99" s="114">
        <f t="shared" si="13"/>
        <v>2.26</v>
      </c>
      <c r="P99" s="114">
        <f t="shared" si="13"/>
        <v>2.26</v>
      </c>
      <c r="Q99" s="114">
        <f t="shared" si="13"/>
        <v>1.36231884057971</v>
      </c>
      <c r="R99" s="114">
        <f t="shared" si="13"/>
        <v>0.08666666666666667</v>
      </c>
      <c r="S99" s="114">
        <f t="shared" si="13"/>
        <v>-0.14210526315789473</v>
      </c>
      <c r="T99" s="114"/>
      <c r="U99" s="114">
        <f t="shared" si="14"/>
        <v>-0.19783464566929132</v>
      </c>
      <c r="V99" s="114">
        <f t="shared" si="14"/>
        <v>-0.1767676767676768</v>
      </c>
      <c r="W99" s="114">
        <f t="shared" si="14"/>
        <v>0</v>
      </c>
      <c r="X99" s="114">
        <f t="shared" si="14"/>
        <v>-0.447457627118644</v>
      </c>
      <c r="Z99" s="25"/>
      <c r="AA99" s="5"/>
      <c r="AB99" s="5"/>
      <c r="AC99" s="5"/>
      <c r="AD99" s="5"/>
      <c r="AE99" s="5"/>
      <c r="AF99" s="5"/>
      <c r="AG99" s="5"/>
      <c r="AH99" s="19"/>
    </row>
    <row r="100" spans="1:34" ht="12.75">
      <c r="A100" s="110" t="s">
        <v>261</v>
      </c>
      <c r="B100" s="97"/>
      <c r="C100" s="165" t="s">
        <v>16</v>
      </c>
      <c r="D100" s="165" t="s">
        <v>16</v>
      </c>
      <c r="E100" s="165" t="s">
        <v>16</v>
      </c>
      <c r="F100" s="165" t="s">
        <v>16</v>
      </c>
      <c r="G100" s="165" t="s">
        <v>16</v>
      </c>
      <c r="H100" s="165" t="s">
        <v>16</v>
      </c>
      <c r="I100" s="165" t="s">
        <v>16</v>
      </c>
      <c r="J100" s="164">
        <v>0.102</v>
      </c>
      <c r="K100" s="166">
        <v>0.005</v>
      </c>
      <c r="L100" s="167" t="s">
        <v>16</v>
      </c>
      <c r="M100" s="123" t="s">
        <v>16</v>
      </c>
      <c r="O100" s="114"/>
      <c r="P100" s="114"/>
      <c r="Q100" s="114"/>
      <c r="R100" s="114"/>
      <c r="S100" s="114"/>
      <c r="T100" s="114"/>
      <c r="U100" s="114"/>
      <c r="V100" s="114"/>
      <c r="W100" s="114"/>
      <c r="Z100" s="25"/>
      <c r="AA100" s="5"/>
      <c r="AB100" s="5"/>
      <c r="AC100" s="5"/>
      <c r="AD100" s="27"/>
      <c r="AE100" s="5"/>
      <c r="AF100" s="5"/>
      <c r="AG100" s="5"/>
      <c r="AH100" s="19"/>
    </row>
    <row r="101" spans="1:34" ht="12.75">
      <c r="A101" s="137" t="s">
        <v>262</v>
      </c>
      <c r="B101" s="97"/>
      <c r="C101" s="165" t="s">
        <v>16</v>
      </c>
      <c r="D101" s="165" t="s">
        <v>16</v>
      </c>
      <c r="E101" s="165" t="s">
        <v>16</v>
      </c>
      <c r="F101" s="165" t="s">
        <v>16</v>
      </c>
      <c r="G101" s="165" t="s">
        <v>16</v>
      </c>
      <c r="H101" s="165" t="s">
        <v>16</v>
      </c>
      <c r="I101" s="165" t="s">
        <v>16</v>
      </c>
      <c r="J101" s="164" t="s">
        <v>16</v>
      </c>
      <c r="K101" s="166">
        <v>0.009</v>
      </c>
      <c r="L101" s="167" t="s">
        <v>16</v>
      </c>
      <c r="M101" s="123">
        <v>0.006</v>
      </c>
      <c r="O101" s="114" t="s">
        <v>16</v>
      </c>
      <c r="P101" s="114" t="s">
        <v>16</v>
      </c>
      <c r="Q101" s="114" t="s">
        <v>16</v>
      </c>
      <c r="R101" s="114" t="s">
        <v>16</v>
      </c>
      <c r="S101" s="114" t="s">
        <v>16</v>
      </c>
      <c r="T101" s="114"/>
      <c r="U101" s="114" t="s">
        <v>16</v>
      </c>
      <c r="V101" s="114" t="s">
        <v>16</v>
      </c>
      <c r="W101" s="114">
        <f>($M101/K101)-1</f>
        <v>-0.33333333333333326</v>
      </c>
      <c r="X101" s="114" t="s">
        <v>16</v>
      </c>
      <c r="Z101" s="25"/>
      <c r="AA101" s="5"/>
      <c r="AB101" s="5"/>
      <c r="AC101" s="5"/>
      <c r="AD101" s="27"/>
      <c r="AE101" s="5"/>
      <c r="AF101" s="5"/>
      <c r="AG101" s="5"/>
      <c r="AH101" s="19"/>
    </row>
    <row r="102" spans="1:34" ht="12.75">
      <c r="A102" s="137" t="s">
        <v>263</v>
      </c>
      <c r="B102" s="97"/>
      <c r="C102" s="165" t="s">
        <v>16</v>
      </c>
      <c r="D102" s="165" t="s">
        <v>16</v>
      </c>
      <c r="E102" s="165" t="s">
        <v>16</v>
      </c>
      <c r="F102" s="165" t="s">
        <v>16</v>
      </c>
      <c r="G102" s="165" t="s">
        <v>16</v>
      </c>
      <c r="H102" s="165" t="s">
        <v>16</v>
      </c>
      <c r="I102" s="165" t="s">
        <v>16</v>
      </c>
      <c r="J102" s="164" t="s">
        <v>16</v>
      </c>
      <c r="K102" s="166" t="s">
        <v>16</v>
      </c>
      <c r="L102" s="167">
        <v>0.02</v>
      </c>
      <c r="M102" s="123">
        <v>0.006</v>
      </c>
      <c r="O102" s="114" t="s">
        <v>16</v>
      </c>
      <c r="P102" s="114" t="s">
        <v>16</v>
      </c>
      <c r="Q102" s="114" t="s">
        <v>16</v>
      </c>
      <c r="R102" s="114" t="s">
        <v>16</v>
      </c>
      <c r="S102" s="114" t="s">
        <v>16</v>
      </c>
      <c r="T102" s="114"/>
      <c r="U102" s="114" t="s">
        <v>16</v>
      </c>
      <c r="V102" s="114" t="s">
        <v>16</v>
      </c>
      <c r="W102" s="114" t="s">
        <v>16</v>
      </c>
      <c r="X102" s="114">
        <f>($M102/L102)-1</f>
        <v>-0.7</v>
      </c>
      <c r="Z102" s="25"/>
      <c r="AA102" s="5"/>
      <c r="AB102" s="5"/>
      <c r="AC102" s="5"/>
      <c r="AD102" s="27"/>
      <c r="AE102" s="5"/>
      <c r="AF102" s="5"/>
      <c r="AG102" s="5"/>
      <c r="AH102" s="19"/>
    </row>
    <row r="103" spans="1:34" ht="12.75">
      <c r="A103" s="110" t="s">
        <v>264</v>
      </c>
      <c r="B103" s="97"/>
      <c r="C103" s="165" t="s">
        <v>16</v>
      </c>
      <c r="D103" s="165" t="s">
        <v>16</v>
      </c>
      <c r="E103" s="165" t="s">
        <v>16</v>
      </c>
      <c r="F103" s="165" t="s">
        <v>16</v>
      </c>
      <c r="G103" s="165" t="s">
        <v>16</v>
      </c>
      <c r="H103" s="165" t="s">
        <v>16</v>
      </c>
      <c r="I103" s="165" t="s">
        <v>16</v>
      </c>
      <c r="J103" s="164">
        <v>0.051</v>
      </c>
      <c r="K103" s="166">
        <v>0.016</v>
      </c>
      <c r="L103" s="170" t="s">
        <v>16</v>
      </c>
      <c r="M103" s="170">
        <v>0.014</v>
      </c>
      <c r="N103" s="36"/>
      <c r="O103" s="114" t="s">
        <v>16</v>
      </c>
      <c r="P103" s="114" t="s">
        <v>16</v>
      </c>
      <c r="Q103" s="114" t="s">
        <v>16</v>
      </c>
      <c r="R103" s="114" t="s">
        <v>16</v>
      </c>
      <c r="S103" s="114" t="s">
        <v>16</v>
      </c>
      <c r="T103" s="114"/>
      <c r="U103" s="114" t="s">
        <v>16</v>
      </c>
      <c r="V103" s="114">
        <f>($M103/J103)-1</f>
        <v>-0.7254901960784313</v>
      </c>
      <c r="W103" s="114">
        <f>($M103/K103)-1</f>
        <v>-0.125</v>
      </c>
      <c r="X103" s="114" t="s">
        <v>16</v>
      </c>
      <c r="Z103" s="25"/>
      <c r="AA103" s="5"/>
      <c r="AB103" s="5"/>
      <c r="AC103" s="5"/>
      <c r="AD103" s="5"/>
      <c r="AE103" s="27"/>
      <c r="AF103" s="5"/>
      <c r="AG103" s="5"/>
      <c r="AH103" s="19"/>
    </row>
    <row r="104" spans="1:34" ht="12.75">
      <c r="A104" s="110" t="s">
        <v>269</v>
      </c>
      <c r="B104" s="97"/>
      <c r="C104" s="165" t="s">
        <v>16</v>
      </c>
      <c r="D104" s="165" t="s">
        <v>16</v>
      </c>
      <c r="E104" s="165" t="s">
        <v>16</v>
      </c>
      <c r="F104" s="165" t="s">
        <v>16</v>
      </c>
      <c r="G104" s="165" t="s">
        <v>16</v>
      </c>
      <c r="H104" s="165" t="s">
        <v>16</v>
      </c>
      <c r="I104" s="165" t="s">
        <v>16</v>
      </c>
      <c r="J104" s="164">
        <v>0.01</v>
      </c>
      <c r="K104" s="166" t="s">
        <v>16</v>
      </c>
      <c r="L104" s="170" t="s">
        <v>16</v>
      </c>
      <c r="M104" s="170" t="s">
        <v>16</v>
      </c>
      <c r="N104" s="36"/>
      <c r="O104" s="114"/>
      <c r="P104" s="114"/>
      <c r="Q104" s="114"/>
      <c r="R104" s="114"/>
      <c r="S104" s="114"/>
      <c r="T104" s="114"/>
      <c r="U104" s="114"/>
      <c r="V104" s="114"/>
      <c r="W104" s="114"/>
      <c r="Z104" s="25"/>
      <c r="AA104" s="5"/>
      <c r="AB104" s="5"/>
      <c r="AC104" s="5"/>
      <c r="AD104" s="27"/>
      <c r="AE104" s="27"/>
      <c r="AF104" s="5"/>
      <c r="AG104" s="5"/>
      <c r="AH104" s="19"/>
    </row>
    <row r="105" spans="1:34" ht="12.75">
      <c r="A105" s="97"/>
      <c r="B105" s="97"/>
      <c r="C105" s="112"/>
      <c r="D105" s="112"/>
      <c r="E105" s="112"/>
      <c r="F105" s="161"/>
      <c r="G105" s="161"/>
      <c r="H105" s="161"/>
      <c r="I105" s="161"/>
      <c r="J105" s="112"/>
      <c r="K105" s="166"/>
      <c r="L105" s="170"/>
      <c r="M105" s="170"/>
      <c r="N105" s="36"/>
      <c r="O105" s="114"/>
      <c r="P105" s="114"/>
      <c r="Q105" s="114"/>
      <c r="R105" s="114"/>
      <c r="S105" s="114"/>
      <c r="T105" s="114"/>
      <c r="U105" s="114"/>
      <c r="V105" s="114"/>
      <c r="W105" s="114"/>
      <c r="Z105" s="25"/>
      <c r="AA105" s="27"/>
      <c r="AB105" s="5"/>
      <c r="AC105" s="27"/>
      <c r="AD105" s="27"/>
      <c r="AE105" s="27"/>
      <c r="AF105" s="27"/>
      <c r="AG105" s="5"/>
      <c r="AH105" s="19"/>
    </row>
    <row r="106" spans="1:34" ht="12.75">
      <c r="A106" s="97" t="s">
        <v>185</v>
      </c>
      <c r="B106" s="97"/>
      <c r="C106" s="112">
        <v>0.72</v>
      </c>
      <c r="D106" s="112">
        <v>0.96</v>
      </c>
      <c r="E106" s="112">
        <v>1.2297</v>
      </c>
      <c r="F106" s="112">
        <v>1.9541</v>
      </c>
      <c r="G106" s="157">
        <v>1.09723033333667</v>
      </c>
      <c r="H106" s="157" t="s">
        <v>16</v>
      </c>
      <c r="I106" s="157">
        <v>0.8542</v>
      </c>
      <c r="J106" s="158">
        <v>1.51</v>
      </c>
      <c r="K106" s="158">
        <v>1.57</v>
      </c>
      <c r="L106" s="159">
        <v>1.17621706737537</v>
      </c>
      <c r="M106" s="340">
        <v>0.93</v>
      </c>
      <c r="N106" s="78"/>
      <c r="O106" s="114">
        <f>($M106/C106)-1</f>
        <v>0.29166666666666674</v>
      </c>
      <c r="P106" s="114">
        <f>($M106/D106)-1</f>
        <v>-0.03124999999999989</v>
      </c>
      <c r="Q106" s="114">
        <f>($M106/E106)-1</f>
        <v>-0.24371797999512068</v>
      </c>
      <c r="R106" s="114">
        <f>($M106/F106)-1</f>
        <v>-0.5240775804718285</v>
      </c>
      <c r="S106" s="114">
        <f>($M106/G106)-1</f>
        <v>-0.15241132901249965</v>
      </c>
      <c r="T106" s="114"/>
      <c r="U106" s="114">
        <f>($M106/I106)-1</f>
        <v>0.08873800046827451</v>
      </c>
      <c r="V106" s="114">
        <f>($M106/J106)-1</f>
        <v>-0.3841059602649006</v>
      </c>
      <c r="W106" s="114">
        <f>($M106/K106)-1</f>
        <v>-0.40764331210191085</v>
      </c>
      <c r="X106" s="114">
        <f>($M106/L106)-1</f>
        <v>-0.20932961627974223</v>
      </c>
      <c r="Z106" s="25"/>
      <c r="AA106" s="27"/>
      <c r="AB106" s="5"/>
      <c r="AC106" s="27"/>
      <c r="AD106" s="27"/>
      <c r="AE106" s="27"/>
      <c r="AF106" s="27"/>
      <c r="AG106" s="5"/>
      <c r="AH106" s="19"/>
    </row>
    <row r="107" spans="1:34" ht="12.75">
      <c r="A107" s="97"/>
      <c r="B107" s="97"/>
      <c r="C107" s="112"/>
      <c r="D107" s="112"/>
      <c r="E107" s="112"/>
      <c r="F107" s="112"/>
      <c r="G107" s="112"/>
      <c r="H107" s="112"/>
      <c r="I107" s="112"/>
      <c r="J107" s="112"/>
      <c r="K107" s="112"/>
      <c r="L107" s="160"/>
      <c r="M107" s="160"/>
      <c r="N107" s="36"/>
      <c r="O107" s="114"/>
      <c r="P107" s="114"/>
      <c r="Q107" s="114"/>
      <c r="R107" s="114"/>
      <c r="S107" s="114"/>
      <c r="T107" s="114"/>
      <c r="U107" s="114"/>
      <c r="V107" s="114"/>
      <c r="W107" s="114"/>
      <c r="Z107" s="25"/>
      <c r="AA107" s="5"/>
      <c r="AB107" s="5"/>
      <c r="AC107" s="5"/>
      <c r="AD107" s="5"/>
      <c r="AE107" s="27"/>
      <c r="AF107" s="5"/>
      <c r="AG107" s="5"/>
      <c r="AH107" s="19"/>
    </row>
    <row r="108" spans="1:34" ht="12.75">
      <c r="A108" s="97" t="s">
        <v>126</v>
      </c>
      <c r="B108" s="97"/>
      <c r="C108" s="112">
        <v>0.33</v>
      </c>
      <c r="D108" s="112">
        <v>0.27</v>
      </c>
      <c r="E108" s="112">
        <v>0.1182</v>
      </c>
      <c r="F108" s="112">
        <v>0.0895</v>
      </c>
      <c r="G108" s="157">
        <v>0.17312233397152998</v>
      </c>
      <c r="H108" s="157" t="s">
        <v>16</v>
      </c>
      <c r="I108" s="157">
        <v>0.3375</v>
      </c>
      <c r="J108" s="158">
        <v>0.06</v>
      </c>
      <c r="K108" s="158">
        <v>0.284</v>
      </c>
      <c r="L108" s="159">
        <v>0.168874339345466</v>
      </c>
      <c r="M108" s="340">
        <v>0.12</v>
      </c>
      <c r="N108" s="36"/>
      <c r="O108" s="114">
        <f>($M108/C108)-1</f>
        <v>-0.6363636363636365</v>
      </c>
      <c r="P108" s="114">
        <f>($M108/D108)-1</f>
        <v>-0.5555555555555556</v>
      </c>
      <c r="Q108" s="114">
        <f>($M108/E108)-1</f>
        <v>0.015228426395939021</v>
      </c>
      <c r="R108" s="114">
        <f>($M108/F108)-1</f>
        <v>0.34078212290502785</v>
      </c>
      <c r="S108" s="114">
        <f>($M108/G108)-1</f>
        <v>-0.30684853163004355</v>
      </c>
      <c r="T108" s="114"/>
      <c r="U108" s="114">
        <f>($M108/I108)-1</f>
        <v>-0.6444444444444445</v>
      </c>
      <c r="V108" s="114">
        <f>($M108/J108)-1</f>
        <v>1</v>
      </c>
      <c r="W108" s="114">
        <f>($M108/K108)-1</f>
        <v>-0.5774647887323943</v>
      </c>
      <c r="X108" s="114">
        <f>($M108/L108)-1</f>
        <v>-0.28941246808068244</v>
      </c>
      <c r="Z108" s="25"/>
      <c r="AA108" s="5"/>
      <c r="AB108" s="5"/>
      <c r="AC108" s="5"/>
      <c r="AD108" s="5"/>
      <c r="AE108" s="27"/>
      <c r="AF108" s="5"/>
      <c r="AG108" s="5"/>
      <c r="AH108" s="19"/>
    </row>
    <row r="109" spans="1:34" ht="12.75">
      <c r="A109" s="97"/>
      <c r="B109" s="97"/>
      <c r="C109" s="112"/>
      <c r="D109" s="112"/>
      <c r="E109" s="112"/>
      <c r="F109" s="112"/>
      <c r="G109" s="112"/>
      <c r="H109" s="112"/>
      <c r="I109" s="112"/>
      <c r="J109" s="112"/>
      <c r="K109" s="112"/>
      <c r="L109" s="160"/>
      <c r="M109" s="160"/>
      <c r="N109" s="10"/>
      <c r="O109" s="114"/>
      <c r="P109" s="114"/>
      <c r="Q109" s="114"/>
      <c r="R109" s="114"/>
      <c r="S109" s="114"/>
      <c r="T109" s="114"/>
      <c r="U109" s="114"/>
      <c r="V109" s="114"/>
      <c r="W109" s="114"/>
      <c r="Z109" s="25"/>
      <c r="AA109" s="5"/>
      <c r="AB109" s="5"/>
      <c r="AC109" s="5"/>
      <c r="AD109" s="5"/>
      <c r="AE109" s="5"/>
      <c r="AF109" s="5"/>
      <c r="AG109" s="5"/>
      <c r="AH109" s="19"/>
    </row>
    <row r="110" spans="1:34" ht="12.75">
      <c r="A110" s="97" t="s">
        <v>227</v>
      </c>
      <c r="B110" s="97"/>
      <c r="C110" s="112">
        <v>10.6</v>
      </c>
      <c r="D110" s="112">
        <v>9.35</v>
      </c>
      <c r="E110" s="112">
        <v>10.859200000000001</v>
      </c>
      <c r="F110" s="112">
        <v>12.8437</v>
      </c>
      <c r="G110" s="157">
        <v>14.4330154036183</v>
      </c>
      <c r="H110" s="157" t="s">
        <v>16</v>
      </c>
      <c r="I110" s="157">
        <v>11.609</v>
      </c>
      <c r="J110" s="158">
        <v>11.7</v>
      </c>
      <c r="K110" s="158">
        <v>12.629</v>
      </c>
      <c r="L110" s="171">
        <v>17</v>
      </c>
      <c r="M110" s="341">
        <v>14.33</v>
      </c>
      <c r="N110" s="36"/>
      <c r="O110" s="114">
        <f>($M110/C110)-1</f>
        <v>0.35188679245283017</v>
      </c>
      <c r="P110" s="114">
        <f>($M110/D110)-1</f>
        <v>0.5326203208556151</v>
      </c>
      <c r="Q110" s="114">
        <f>($M110/E110)-1</f>
        <v>0.3196183880948871</v>
      </c>
      <c r="R110" s="114">
        <f>($M110/F110)-1</f>
        <v>0.11572210500089541</v>
      </c>
      <c r="S110" s="114">
        <f>($M110/G110)-1</f>
        <v>-0.007137483106439024</v>
      </c>
      <c r="T110" s="114"/>
      <c r="U110" s="114">
        <f>($M110/I110)-1</f>
        <v>0.2343871134464639</v>
      </c>
      <c r="V110" s="114">
        <f>($M110/J110)-1</f>
        <v>0.22478632478632488</v>
      </c>
      <c r="W110" s="114">
        <f>($M110/K110)-1</f>
        <v>0.13468999920817182</v>
      </c>
      <c r="X110" s="114">
        <f>($M110/L110)-1</f>
        <v>-0.1570588235294118</v>
      </c>
      <c r="Z110" s="25"/>
      <c r="AA110" s="19"/>
      <c r="AB110" s="19"/>
      <c r="AC110" s="19"/>
      <c r="AD110" s="19"/>
      <c r="AE110" s="19"/>
      <c r="AF110" s="19"/>
      <c r="AG110" s="19"/>
      <c r="AH110" s="19"/>
    </row>
    <row r="111" spans="1:34" ht="12.75">
      <c r="A111" s="97"/>
      <c r="B111" s="97"/>
      <c r="C111" s="112"/>
      <c r="D111" s="112"/>
      <c r="E111" s="112"/>
      <c r="F111" s="112"/>
      <c r="G111" s="112"/>
      <c r="H111" s="112"/>
      <c r="I111" s="112"/>
      <c r="J111" s="112"/>
      <c r="K111" s="112"/>
      <c r="L111" s="160"/>
      <c r="M111" s="160"/>
      <c r="N111" s="10"/>
      <c r="O111" s="114"/>
      <c r="P111" s="114"/>
      <c r="Q111" s="114"/>
      <c r="R111" s="114"/>
      <c r="S111" s="114"/>
      <c r="T111" s="114"/>
      <c r="U111" s="114"/>
      <c r="V111" s="114"/>
      <c r="W111" s="114"/>
      <c r="Z111" s="19"/>
      <c r="AA111" s="19"/>
      <c r="AB111" s="19"/>
      <c r="AC111" s="19"/>
      <c r="AD111" s="19"/>
      <c r="AE111" s="19"/>
      <c r="AF111" s="19"/>
      <c r="AG111" s="19"/>
      <c r="AH111" s="19"/>
    </row>
    <row r="112" spans="1:34" ht="12.75">
      <c r="A112" s="97" t="s">
        <v>175</v>
      </c>
      <c r="B112" s="97"/>
      <c r="C112" s="112" t="s">
        <v>16</v>
      </c>
      <c r="D112" s="112" t="s">
        <v>16</v>
      </c>
      <c r="E112" s="112" t="s">
        <v>16</v>
      </c>
      <c r="F112" s="112" t="s">
        <v>16</v>
      </c>
      <c r="G112" s="112" t="s">
        <v>16</v>
      </c>
      <c r="H112" s="112" t="s">
        <v>16</v>
      </c>
      <c r="I112" s="112" t="s">
        <v>16</v>
      </c>
      <c r="J112" s="112" t="s">
        <v>16</v>
      </c>
      <c r="K112" s="112" t="s">
        <v>16</v>
      </c>
      <c r="L112" s="172">
        <v>0.014</v>
      </c>
      <c r="M112" s="172">
        <v>0.18</v>
      </c>
      <c r="N112" s="10"/>
      <c r="O112" s="114" t="s">
        <v>16</v>
      </c>
      <c r="P112" s="114" t="s">
        <v>16</v>
      </c>
      <c r="Q112" s="114" t="s">
        <v>16</v>
      </c>
      <c r="R112" s="114" t="s">
        <v>16</v>
      </c>
      <c r="S112" s="114" t="s">
        <v>16</v>
      </c>
      <c r="T112" s="114"/>
      <c r="U112" s="114" t="s">
        <v>16</v>
      </c>
      <c r="V112" s="114" t="s">
        <v>16</v>
      </c>
      <c r="W112" s="114" t="s">
        <v>16</v>
      </c>
      <c r="X112" s="114">
        <f>($M112/L112)-1</f>
        <v>11.857142857142856</v>
      </c>
      <c r="Z112" s="19"/>
      <c r="AA112" s="19"/>
      <c r="AB112" s="19"/>
      <c r="AC112" s="19"/>
      <c r="AD112" s="19"/>
      <c r="AE112" s="19"/>
      <c r="AF112" s="19"/>
      <c r="AG112" s="19"/>
      <c r="AH112" s="19"/>
    </row>
    <row r="113" spans="1:34" ht="12.75">
      <c r="A113" s="97"/>
      <c r="B113" s="97"/>
      <c r="C113" s="112"/>
      <c r="D113" s="112"/>
      <c r="E113" s="112"/>
      <c r="F113" s="112"/>
      <c r="G113" s="112"/>
      <c r="H113" s="112"/>
      <c r="I113" s="112"/>
      <c r="J113" s="112"/>
      <c r="K113" s="112"/>
      <c r="L113" s="160"/>
      <c r="M113" s="160"/>
      <c r="N113" s="10"/>
      <c r="O113" s="114"/>
      <c r="P113" s="114"/>
      <c r="Q113" s="114"/>
      <c r="R113" s="114"/>
      <c r="S113" s="114"/>
      <c r="T113" s="114"/>
      <c r="U113" s="114"/>
      <c r="V113" s="114"/>
      <c r="W113" s="114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ht="12.75">
      <c r="A114" s="97" t="s">
        <v>266</v>
      </c>
      <c r="B114" s="97"/>
      <c r="C114" s="112">
        <v>0.51</v>
      </c>
      <c r="D114" s="112">
        <v>0.41</v>
      </c>
      <c r="E114" s="112">
        <v>0.2948</v>
      </c>
      <c r="F114" s="112">
        <v>0.3014</v>
      </c>
      <c r="G114" s="158">
        <v>0.282474976077626</v>
      </c>
      <c r="H114" s="158" t="s">
        <v>16</v>
      </c>
      <c r="I114" s="158">
        <v>0.1273</v>
      </c>
      <c r="J114" s="158" t="s">
        <v>16</v>
      </c>
      <c r="K114" s="158" t="s">
        <v>16</v>
      </c>
      <c r="L114" s="173" t="s">
        <v>16</v>
      </c>
      <c r="M114" s="173" t="s">
        <v>16</v>
      </c>
      <c r="N114" s="10"/>
      <c r="O114" s="114" t="s">
        <v>16</v>
      </c>
      <c r="P114" s="114" t="s">
        <v>16</v>
      </c>
      <c r="Q114" s="114" t="s">
        <v>16</v>
      </c>
      <c r="R114" s="114" t="s">
        <v>16</v>
      </c>
      <c r="S114" s="114" t="s">
        <v>16</v>
      </c>
      <c r="T114" s="114"/>
      <c r="U114" s="114" t="s">
        <v>16</v>
      </c>
      <c r="V114" s="114" t="s">
        <v>16</v>
      </c>
      <c r="W114" s="114" t="s">
        <v>16</v>
      </c>
      <c r="X114" s="114" t="s">
        <v>16</v>
      </c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 spans="1:23" ht="12.75">
      <c r="A115" s="97"/>
      <c r="B115" s="97"/>
      <c r="C115" s="112"/>
      <c r="D115" s="112"/>
      <c r="E115" s="112"/>
      <c r="F115" s="112"/>
      <c r="G115" s="112"/>
      <c r="H115" s="112"/>
      <c r="I115" s="112"/>
      <c r="J115" s="112"/>
      <c r="K115" s="112"/>
      <c r="L115" s="160"/>
      <c r="M115" s="160"/>
      <c r="N115" s="36"/>
      <c r="O115" s="114"/>
      <c r="P115" s="114"/>
      <c r="Q115" s="114"/>
      <c r="R115" s="114"/>
      <c r="S115" s="114"/>
      <c r="T115" s="114"/>
      <c r="U115" s="114"/>
      <c r="V115" s="114"/>
      <c r="W115" s="114"/>
    </row>
    <row r="116" spans="1:24" ht="12.75">
      <c r="A116" s="97" t="s">
        <v>128</v>
      </c>
      <c r="B116" s="97"/>
      <c r="C116" s="112" t="s">
        <v>270</v>
      </c>
      <c r="D116" s="112">
        <v>3.77</v>
      </c>
      <c r="E116" s="112">
        <v>5.06</v>
      </c>
      <c r="F116" s="112">
        <v>3.0336999999999996</v>
      </c>
      <c r="G116" s="158">
        <v>3.70835460889398</v>
      </c>
      <c r="H116" s="158" t="s">
        <v>16</v>
      </c>
      <c r="I116" s="158">
        <v>2.8204</v>
      </c>
      <c r="J116" s="158">
        <v>2.28</v>
      </c>
      <c r="K116" s="158">
        <v>4.028</v>
      </c>
      <c r="L116" s="159">
        <v>1.81660271440471</v>
      </c>
      <c r="M116" s="340">
        <v>2.09</v>
      </c>
      <c r="N116" s="36"/>
      <c r="O116" s="114" t="s">
        <v>16</v>
      </c>
      <c r="P116" s="114">
        <f>($M116/D116)-1</f>
        <v>-0.4456233421750664</v>
      </c>
      <c r="Q116" s="114">
        <f>($M116/E116)-1</f>
        <v>-0.5869565217391304</v>
      </c>
      <c r="R116" s="114">
        <f>($M116/F116)-1</f>
        <v>-0.31107228796519093</v>
      </c>
      <c r="S116" s="114">
        <f>($M116/G116)-1</f>
        <v>-0.4364077278404225</v>
      </c>
      <c r="T116" s="114"/>
      <c r="U116" s="114">
        <f>($M116/I116)-1</f>
        <v>-0.2589703588143526</v>
      </c>
      <c r="V116" s="114">
        <f>($M116/J116)-1</f>
        <v>-0.08333333333333337</v>
      </c>
      <c r="W116" s="114">
        <f>($M116/K116)-1</f>
        <v>-0.4811320754716981</v>
      </c>
      <c r="X116" s="114">
        <f>($M116/L116)-1</f>
        <v>0.1504992167122685</v>
      </c>
    </row>
    <row r="117" spans="1:23" ht="12.75">
      <c r="A117" s="97"/>
      <c r="B117" s="97"/>
      <c r="C117" s="112"/>
      <c r="D117" s="112"/>
      <c r="E117" s="112"/>
      <c r="F117" s="161"/>
      <c r="G117" s="161"/>
      <c r="H117" s="161"/>
      <c r="I117" s="161"/>
      <c r="J117" s="112"/>
      <c r="K117" s="161"/>
      <c r="L117" s="174"/>
      <c r="M117" s="174"/>
      <c r="N117" s="10"/>
      <c r="O117" s="114"/>
      <c r="P117" s="133"/>
      <c r="Q117" s="133"/>
      <c r="R117" s="133"/>
      <c r="S117" s="133"/>
      <c r="T117" s="133"/>
      <c r="U117" s="36"/>
      <c r="V117" s="36"/>
      <c r="W117" s="10"/>
    </row>
    <row r="118" spans="1:24" ht="13.5">
      <c r="A118" s="115" t="s">
        <v>141</v>
      </c>
      <c r="B118" s="115"/>
      <c r="C118" s="175">
        <v>363.74</v>
      </c>
      <c r="D118" s="175">
        <v>328.89</v>
      </c>
      <c r="E118" s="175">
        <v>242.1233</v>
      </c>
      <c r="F118" s="175">
        <v>448.78</v>
      </c>
      <c r="G118" s="176">
        <v>448.39886271776203</v>
      </c>
      <c r="H118" s="176" t="s">
        <v>16</v>
      </c>
      <c r="I118" s="176">
        <v>491.932</v>
      </c>
      <c r="J118" s="177">
        <v>341.3</v>
      </c>
      <c r="K118" s="177">
        <f>K90+K92+K106+K108+K110+K116</f>
        <v>237.89399999999998</v>
      </c>
      <c r="L118" s="178">
        <v>169.060452104486</v>
      </c>
      <c r="M118" s="352">
        <v>136.28</v>
      </c>
      <c r="N118" s="167"/>
      <c r="O118" s="379">
        <f>($M118/C118)-1</f>
        <v>-0.6253367790179799</v>
      </c>
      <c r="P118" s="379">
        <f>($M118/D118)-1</f>
        <v>-0.5856365350117061</v>
      </c>
      <c r="Q118" s="379">
        <f>($M118/E118)-1</f>
        <v>-0.43714628042819503</v>
      </c>
      <c r="R118" s="379">
        <f>($M118/F118)-1</f>
        <v>-0.696332278622042</v>
      </c>
      <c r="S118" s="379">
        <f>($M118/G118)-1</f>
        <v>-0.6960741622447437</v>
      </c>
      <c r="T118" s="379"/>
      <c r="U118" s="379">
        <f>($M118/I118)-1</f>
        <v>-0.7229698413601879</v>
      </c>
      <c r="V118" s="379">
        <f>($M118/J118)-1</f>
        <v>-0.600703193671257</v>
      </c>
      <c r="W118" s="379">
        <f>($M118/K118)-1</f>
        <v>-0.4271398185746592</v>
      </c>
      <c r="X118" s="379">
        <f>($M118/L118)-1</f>
        <v>-0.19389781404480322</v>
      </c>
    </row>
    <row r="119" spans="1:23" ht="12.75">
      <c r="A119" s="107"/>
      <c r="B119" s="97"/>
      <c r="C119" s="111"/>
      <c r="D119" s="111"/>
      <c r="E119" s="111"/>
      <c r="F119" s="161"/>
      <c r="G119" s="161"/>
      <c r="H119" s="161"/>
      <c r="I119" s="161"/>
      <c r="J119" s="161"/>
      <c r="K119" s="161"/>
      <c r="L119" s="174"/>
      <c r="M119" s="174"/>
      <c r="N119" s="133"/>
      <c r="O119" s="133"/>
      <c r="P119" s="133"/>
      <c r="Q119" s="133"/>
      <c r="R119" s="133"/>
      <c r="S119" s="133"/>
      <c r="T119" s="58"/>
      <c r="U119" s="58"/>
      <c r="V119" s="58"/>
      <c r="W119" s="10"/>
    </row>
    <row r="120" spans="1:24" ht="12.75">
      <c r="A120" s="97" t="s">
        <v>267</v>
      </c>
      <c r="B120" s="97"/>
      <c r="C120" s="113">
        <v>61355</v>
      </c>
      <c r="D120" s="113">
        <v>57999</v>
      </c>
      <c r="E120" s="113">
        <v>51718.1</v>
      </c>
      <c r="F120" s="113">
        <v>51119</v>
      </c>
      <c r="G120" s="113">
        <v>53036</v>
      </c>
      <c r="H120" s="113" t="s">
        <v>16</v>
      </c>
      <c r="I120" s="113">
        <v>48222</v>
      </c>
      <c r="J120" s="113">
        <v>48540.57277325625</v>
      </c>
      <c r="K120" s="113">
        <v>41468.5291743385</v>
      </c>
      <c r="L120" s="141">
        <v>46336.926875594596</v>
      </c>
      <c r="M120" s="141">
        <v>43027</v>
      </c>
      <c r="N120" s="114"/>
      <c r="O120" s="114">
        <f>($M120/C120)-1</f>
        <v>-0.2987205606715019</v>
      </c>
      <c r="P120" s="114">
        <f>($M120/D120)-1</f>
        <v>-0.2581423817652029</v>
      </c>
      <c r="Q120" s="114">
        <f>($M120/E120)-1</f>
        <v>-0.16804755008401306</v>
      </c>
      <c r="R120" s="114">
        <f>($M120/F120)-1</f>
        <v>-0.15829730628533423</v>
      </c>
      <c r="S120" s="114">
        <f>($M120/G120)-1</f>
        <v>-0.18872086884380423</v>
      </c>
      <c r="T120" s="114"/>
      <c r="U120" s="114">
        <f>($M120/I120)-1</f>
        <v>-0.10773091120235578</v>
      </c>
      <c r="V120" s="114">
        <f>($M120/J120)-1</f>
        <v>-0.11358689150643875</v>
      </c>
      <c r="W120" s="114">
        <f>($M120/K120)-1</f>
        <v>0.037582013558028704</v>
      </c>
      <c r="X120" s="114">
        <f>($M120/L120)-1</f>
        <v>-0.07143173056083518</v>
      </c>
    </row>
    <row r="121" spans="1:23" ht="12.75">
      <c r="A121" s="110"/>
      <c r="B121" s="110"/>
      <c r="C121" s="142"/>
      <c r="D121" s="142"/>
      <c r="E121" s="143"/>
      <c r="F121" s="142"/>
      <c r="G121" s="142"/>
      <c r="H121" s="142"/>
      <c r="I121" s="142"/>
      <c r="J121" s="142"/>
      <c r="K121" s="142"/>
      <c r="L121" s="142"/>
      <c r="M121" s="142"/>
      <c r="N121" s="97"/>
      <c r="O121" s="127"/>
      <c r="P121" s="127"/>
      <c r="Q121" s="127"/>
      <c r="R121" s="110"/>
      <c r="S121" s="10"/>
      <c r="T121" s="10"/>
      <c r="U121" s="10"/>
      <c r="V121" s="10"/>
      <c r="W121" s="10"/>
    </row>
    <row r="122" spans="1:23" ht="12.75">
      <c r="A122" s="97" t="s">
        <v>271</v>
      </c>
      <c r="B122" s="97"/>
      <c r="C122" s="97"/>
      <c r="D122" s="97"/>
      <c r="E122" s="97"/>
      <c r="F122" s="147"/>
      <c r="G122" s="147"/>
      <c r="H122" s="147"/>
      <c r="I122" s="147"/>
      <c r="J122" s="147"/>
      <c r="K122" s="147"/>
      <c r="L122" s="147"/>
      <c r="M122" s="147"/>
      <c r="N122" s="97"/>
      <c r="O122" s="127"/>
      <c r="P122" s="127"/>
      <c r="Q122" s="127"/>
      <c r="R122" s="97"/>
      <c r="S122" s="10"/>
      <c r="T122" s="10"/>
      <c r="U122" s="10"/>
      <c r="V122" s="10"/>
      <c r="W122" s="10"/>
    </row>
    <row r="123" spans="1:2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45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2.75">
      <c r="A124" s="105" t="s">
        <v>461</v>
      </c>
      <c r="B124" s="97"/>
      <c r="C124" s="97"/>
      <c r="D124" s="97"/>
      <c r="E124" s="97"/>
      <c r="F124" s="126"/>
      <c r="G124" s="126"/>
      <c r="H124" s="126"/>
      <c r="I124" s="126"/>
      <c r="J124" s="126"/>
      <c r="K124" s="126"/>
      <c r="L124" s="126"/>
      <c r="M124" s="126"/>
      <c r="N124" s="97"/>
      <c r="O124" s="127"/>
      <c r="P124" s="127"/>
      <c r="Q124" s="127"/>
      <c r="R124" s="97"/>
      <c r="S124" s="10"/>
      <c r="T124" s="10"/>
      <c r="U124" s="10"/>
      <c r="V124" s="10"/>
      <c r="W124" s="10"/>
    </row>
    <row r="125" spans="1:23" ht="12.75">
      <c r="A125" s="107"/>
      <c r="B125" s="97"/>
      <c r="C125" s="97"/>
      <c r="D125" s="97"/>
      <c r="E125" s="97"/>
      <c r="F125" s="126"/>
      <c r="G125" s="126"/>
      <c r="H125" s="126"/>
      <c r="I125" s="126"/>
      <c r="J125" s="126"/>
      <c r="K125" s="126"/>
      <c r="L125" s="126"/>
      <c r="M125" s="126"/>
      <c r="N125" s="97"/>
      <c r="O125" s="127"/>
      <c r="P125" s="127"/>
      <c r="Q125" s="127"/>
      <c r="R125" s="97"/>
      <c r="S125" s="10"/>
      <c r="T125" s="10"/>
      <c r="U125" s="10"/>
      <c r="V125" s="10"/>
      <c r="W125" s="10"/>
    </row>
    <row r="126" spans="1:23" ht="12.75">
      <c r="A126" s="97"/>
      <c r="B126" s="107"/>
      <c r="C126" s="97"/>
      <c r="D126" s="97"/>
      <c r="E126" s="97"/>
      <c r="F126" s="126"/>
      <c r="G126" s="126"/>
      <c r="H126" s="126"/>
      <c r="I126" s="126"/>
      <c r="J126" s="126"/>
      <c r="K126" s="126"/>
      <c r="L126" s="126"/>
      <c r="M126" s="126"/>
      <c r="N126" s="97"/>
      <c r="O126" s="127"/>
      <c r="P126" s="127"/>
      <c r="Q126" s="127"/>
      <c r="R126" s="97"/>
      <c r="S126" s="10"/>
      <c r="T126" s="10"/>
      <c r="U126" s="10"/>
      <c r="V126" s="10"/>
      <c r="W126" s="10"/>
    </row>
    <row r="127" spans="1:24" ht="12.75">
      <c r="A127" s="100"/>
      <c r="B127" s="105"/>
      <c r="C127" s="411" t="s">
        <v>238</v>
      </c>
      <c r="D127" s="411"/>
      <c r="E127" s="411"/>
      <c r="F127" s="411"/>
      <c r="G127" s="411"/>
      <c r="H127" s="411"/>
      <c r="I127" s="411"/>
      <c r="J127" s="411"/>
      <c r="K127" s="411"/>
      <c r="L127" s="412"/>
      <c r="M127" s="412"/>
      <c r="N127" s="10"/>
      <c r="O127" s="409" t="s">
        <v>239</v>
      </c>
      <c r="P127" s="409"/>
      <c r="Q127" s="409"/>
      <c r="R127" s="409"/>
      <c r="S127" s="409"/>
      <c r="T127" s="409"/>
      <c r="U127" s="409"/>
      <c r="V127" s="409"/>
      <c r="W127" s="410"/>
      <c r="X127" s="410"/>
    </row>
    <row r="128" spans="1:24" ht="12.75">
      <c r="A128" s="105"/>
      <c r="B128" s="105"/>
      <c r="C128" s="101">
        <v>1990</v>
      </c>
      <c r="D128" s="101">
        <v>1992</v>
      </c>
      <c r="E128" s="101">
        <v>1994</v>
      </c>
      <c r="F128" s="106">
        <v>1996</v>
      </c>
      <c r="G128" s="106">
        <v>1998</v>
      </c>
      <c r="H128" s="106">
        <v>2000</v>
      </c>
      <c r="I128" s="106">
        <v>2002</v>
      </c>
      <c r="J128" s="106">
        <v>2004</v>
      </c>
      <c r="K128" s="106">
        <v>2006</v>
      </c>
      <c r="L128" s="106">
        <v>2008</v>
      </c>
      <c r="M128" s="106">
        <v>2010</v>
      </c>
      <c r="N128" s="10"/>
      <c r="O128" s="311" t="s">
        <v>448</v>
      </c>
      <c r="P128" s="311" t="s">
        <v>449</v>
      </c>
      <c r="Q128" s="311" t="s">
        <v>450</v>
      </c>
      <c r="R128" s="311" t="s">
        <v>451</v>
      </c>
      <c r="S128" s="101" t="s">
        <v>452</v>
      </c>
      <c r="T128" s="12" t="s">
        <v>453</v>
      </c>
      <c r="U128" s="12" t="s">
        <v>454</v>
      </c>
      <c r="V128" s="12" t="s">
        <v>455</v>
      </c>
      <c r="W128" s="12" t="s">
        <v>456</v>
      </c>
      <c r="X128" s="12" t="s">
        <v>457</v>
      </c>
    </row>
    <row r="129" spans="1:23" ht="12.75">
      <c r="A129" s="100"/>
      <c r="B129" s="100"/>
      <c r="C129" s="100"/>
      <c r="D129" s="100"/>
      <c r="E129" s="100"/>
      <c r="F129" s="179"/>
      <c r="G129" s="179"/>
      <c r="H129" s="179"/>
      <c r="I129" s="179"/>
      <c r="J129" s="126"/>
      <c r="K129" s="126"/>
      <c r="L129" s="126"/>
      <c r="M129" s="126"/>
      <c r="N129" s="10"/>
      <c r="O129" s="100"/>
      <c r="P129" s="180"/>
      <c r="Q129" s="180"/>
      <c r="R129" s="180"/>
      <c r="S129" s="97"/>
      <c r="T129" s="10"/>
      <c r="U129" s="10"/>
      <c r="V129" s="10"/>
      <c r="W129" s="10"/>
    </row>
    <row r="130" spans="1:24" ht="12.75">
      <c r="A130" s="105" t="s">
        <v>174</v>
      </c>
      <c r="B130" s="105"/>
      <c r="C130" s="101" t="s">
        <v>256</v>
      </c>
      <c r="D130" s="101" t="s">
        <v>256</v>
      </c>
      <c r="E130" s="101" t="s">
        <v>256</v>
      </c>
      <c r="F130" s="130" t="s">
        <v>256</v>
      </c>
      <c r="G130" s="101" t="s">
        <v>256</v>
      </c>
      <c r="H130" s="130" t="s">
        <v>256</v>
      </c>
      <c r="I130" s="101" t="s">
        <v>256</v>
      </c>
      <c r="J130" s="101" t="s">
        <v>256</v>
      </c>
      <c r="K130" s="101" t="s">
        <v>256</v>
      </c>
      <c r="L130" s="130" t="s">
        <v>256</v>
      </c>
      <c r="M130" s="130" t="s">
        <v>256</v>
      </c>
      <c r="N130" s="10"/>
      <c r="O130" s="101" t="s">
        <v>256</v>
      </c>
      <c r="P130" s="101" t="s">
        <v>256</v>
      </c>
      <c r="Q130" s="101" t="s">
        <v>256</v>
      </c>
      <c r="R130" s="130" t="s">
        <v>256</v>
      </c>
      <c r="S130" s="101" t="s">
        <v>256</v>
      </c>
      <c r="T130" s="130" t="s">
        <v>256</v>
      </c>
      <c r="U130" s="130" t="s">
        <v>256</v>
      </c>
      <c r="V130" s="130" t="s">
        <v>256</v>
      </c>
      <c r="W130" s="130" t="s">
        <v>256</v>
      </c>
      <c r="X130" s="130" t="s">
        <v>256</v>
      </c>
    </row>
    <row r="131" spans="1:23" ht="12.75">
      <c r="A131" s="97"/>
      <c r="B131" s="97"/>
      <c r="C131" s="97"/>
      <c r="D131" s="97"/>
      <c r="E131" s="97"/>
      <c r="F131" s="126"/>
      <c r="G131" s="126"/>
      <c r="H131" s="126"/>
      <c r="I131" s="126"/>
      <c r="J131" s="126"/>
      <c r="K131" s="126"/>
      <c r="L131" s="126"/>
      <c r="M131" s="126"/>
      <c r="N131" s="10"/>
      <c r="O131" s="97"/>
      <c r="P131" s="127"/>
      <c r="Q131" s="127"/>
      <c r="R131" s="127"/>
      <c r="S131" s="97"/>
      <c r="T131" s="10"/>
      <c r="U131" s="10"/>
      <c r="V131" s="10"/>
      <c r="W131" s="10"/>
    </row>
    <row r="132" spans="1:24" ht="12.75">
      <c r="A132" s="97" t="s">
        <v>123</v>
      </c>
      <c r="B132" s="97"/>
      <c r="C132" s="113">
        <v>33741</v>
      </c>
      <c r="D132" s="113">
        <v>37584</v>
      </c>
      <c r="E132" s="113">
        <v>42517.3</v>
      </c>
      <c r="F132" s="113">
        <v>56880</v>
      </c>
      <c r="G132" s="113">
        <v>64171</v>
      </c>
      <c r="H132" s="113">
        <v>63739</v>
      </c>
      <c r="I132" s="113">
        <v>60230.2</v>
      </c>
      <c r="J132" s="22">
        <v>86173</v>
      </c>
      <c r="K132" s="113">
        <f>SUM('[1]Table 8'!B68:J68)</f>
        <v>77686</v>
      </c>
      <c r="L132" s="113">
        <v>106805</v>
      </c>
      <c r="M132" s="113">
        <v>91054</v>
      </c>
      <c r="N132" s="36"/>
      <c r="O132" s="114">
        <f>($M132/C132)-1</f>
        <v>1.698615927210219</v>
      </c>
      <c r="P132" s="114">
        <f aca="true" t="shared" si="15" ref="P132:X132">($M132/D132)-1</f>
        <v>1.4226798637718177</v>
      </c>
      <c r="Q132" s="114">
        <f t="shared" si="15"/>
        <v>1.1415753116966503</v>
      </c>
      <c r="R132" s="114">
        <f t="shared" si="15"/>
        <v>0.6008087201125176</v>
      </c>
      <c r="S132" s="114">
        <f t="shared" si="15"/>
        <v>0.4189275529444765</v>
      </c>
      <c r="T132" s="114">
        <f t="shared" si="15"/>
        <v>0.4285445331743516</v>
      </c>
      <c r="U132" s="114">
        <f t="shared" si="15"/>
        <v>0.5117665224422301</v>
      </c>
      <c r="V132" s="114">
        <f t="shared" si="15"/>
        <v>0.05664187158390677</v>
      </c>
      <c r="W132" s="114">
        <f t="shared" si="15"/>
        <v>0.17207733697191263</v>
      </c>
      <c r="X132" s="114">
        <f t="shared" si="15"/>
        <v>-0.14747436917747292</v>
      </c>
    </row>
    <row r="133" spans="1:24" ht="12.75">
      <c r="A133" s="97"/>
      <c r="B133" s="97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36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ht="12.75">
      <c r="A134" s="97" t="s">
        <v>176</v>
      </c>
      <c r="B134" s="97"/>
      <c r="C134" s="113">
        <v>52342</v>
      </c>
      <c r="D134" s="113">
        <v>52872</v>
      </c>
      <c r="E134" s="113">
        <v>56200.7</v>
      </c>
      <c r="F134" s="113">
        <v>63071.8</v>
      </c>
      <c r="G134" s="113">
        <v>72911</v>
      </c>
      <c r="H134" s="113">
        <v>71281</v>
      </c>
      <c r="I134" s="113">
        <v>69752.4</v>
      </c>
      <c r="J134" s="113">
        <v>82884</v>
      </c>
      <c r="K134" s="113">
        <f>SUM('[1]Table 8'!B154:J154)</f>
        <v>77378</v>
      </c>
      <c r="L134" s="113">
        <v>95133</v>
      </c>
      <c r="M134" s="113">
        <v>83268</v>
      </c>
      <c r="N134" s="36"/>
      <c r="O134" s="114">
        <f>($M134/C134)-1</f>
        <v>0.5908448282450041</v>
      </c>
      <c r="P134" s="114">
        <f aca="true" t="shared" si="16" ref="P134:X134">($M134/D134)-1</f>
        <v>0.5748978665456197</v>
      </c>
      <c r="Q134" s="114">
        <f t="shared" si="16"/>
        <v>0.48161855635250106</v>
      </c>
      <c r="R134" s="114">
        <f t="shared" si="16"/>
        <v>0.32020966580944243</v>
      </c>
      <c r="S134" s="114">
        <f t="shared" si="16"/>
        <v>0.1420498964490955</v>
      </c>
      <c r="T134" s="114">
        <f t="shared" si="16"/>
        <v>0.16816542977792115</v>
      </c>
      <c r="U134" s="114">
        <f t="shared" si="16"/>
        <v>0.19376537581502573</v>
      </c>
      <c r="V134" s="114">
        <f t="shared" si="16"/>
        <v>0.004632981033733996</v>
      </c>
      <c r="W134" s="114">
        <f t="shared" si="16"/>
        <v>0.07611982734110478</v>
      </c>
      <c r="X134" s="114">
        <f t="shared" si="16"/>
        <v>-0.12472012866197846</v>
      </c>
    </row>
    <row r="135" spans="1:24" ht="12.75">
      <c r="A135" s="97"/>
      <c r="B135" s="97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36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ht="12.75">
      <c r="A136" s="97" t="s">
        <v>125</v>
      </c>
      <c r="B136" s="97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ht="12.75">
      <c r="A137" s="97"/>
      <c r="B137" s="97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ht="12.75">
      <c r="A138" s="110" t="s">
        <v>257</v>
      </c>
      <c r="B138" s="110"/>
      <c r="C138" s="134" t="s">
        <v>16</v>
      </c>
      <c r="D138" s="134">
        <v>88</v>
      </c>
      <c r="E138" s="134">
        <v>167</v>
      </c>
      <c r="F138" s="134">
        <v>493</v>
      </c>
      <c r="G138" s="134">
        <v>249</v>
      </c>
      <c r="H138" s="134" t="s">
        <v>16</v>
      </c>
      <c r="I138" s="134">
        <v>182.2</v>
      </c>
      <c r="J138" s="134">
        <v>120</v>
      </c>
      <c r="K138" s="134" t="s">
        <v>16</v>
      </c>
      <c r="L138" s="134">
        <v>127</v>
      </c>
      <c r="M138" s="134">
        <v>59</v>
      </c>
      <c r="O138" s="134" t="s">
        <v>16</v>
      </c>
      <c r="P138" s="114">
        <f aca="true" t="shared" si="17" ref="P138:X138">($M138/D138)-1</f>
        <v>-0.3295454545454546</v>
      </c>
      <c r="Q138" s="114">
        <f t="shared" si="17"/>
        <v>-0.6467065868263473</v>
      </c>
      <c r="R138" s="114">
        <f t="shared" si="17"/>
        <v>-0.8803245436105477</v>
      </c>
      <c r="S138" s="114">
        <f t="shared" si="17"/>
        <v>-0.7630522088353413</v>
      </c>
      <c r="T138" s="134" t="s">
        <v>16</v>
      </c>
      <c r="U138" s="114">
        <f t="shared" si="17"/>
        <v>-0.6761800219538968</v>
      </c>
      <c r="V138" s="114">
        <f t="shared" si="17"/>
        <v>-0.5083333333333333</v>
      </c>
      <c r="W138" s="134" t="s">
        <v>16</v>
      </c>
      <c r="X138" s="114">
        <f t="shared" si="17"/>
        <v>-0.5354330708661417</v>
      </c>
    </row>
    <row r="139" spans="1:24" ht="12.75">
      <c r="A139" s="110" t="s">
        <v>258</v>
      </c>
      <c r="B139" s="110"/>
      <c r="C139" s="134" t="s">
        <v>16</v>
      </c>
      <c r="D139" s="134">
        <v>79</v>
      </c>
      <c r="E139" s="134">
        <v>255</v>
      </c>
      <c r="F139" s="134">
        <v>222</v>
      </c>
      <c r="G139" s="134" t="s">
        <v>16</v>
      </c>
      <c r="H139" s="134" t="s">
        <v>16</v>
      </c>
      <c r="I139" s="134" t="s">
        <v>16</v>
      </c>
      <c r="J139" s="134" t="s">
        <v>16</v>
      </c>
      <c r="K139" s="134" t="s">
        <v>16</v>
      </c>
      <c r="L139" s="134"/>
      <c r="M139" s="134"/>
      <c r="O139" s="81" t="s">
        <v>16</v>
      </c>
      <c r="P139" s="81" t="s">
        <v>16</v>
      </c>
      <c r="Q139" s="81" t="s">
        <v>16</v>
      </c>
      <c r="R139" s="81" t="s">
        <v>16</v>
      </c>
      <c r="S139" s="81" t="s">
        <v>16</v>
      </c>
      <c r="T139" s="81" t="s">
        <v>16</v>
      </c>
      <c r="U139" s="81" t="s">
        <v>16</v>
      </c>
      <c r="V139" s="81" t="s">
        <v>16</v>
      </c>
      <c r="W139" s="81" t="s">
        <v>16</v>
      </c>
      <c r="X139" s="81" t="s">
        <v>16</v>
      </c>
    </row>
    <row r="140" spans="1:24" ht="12.75">
      <c r="A140" s="110" t="s">
        <v>259</v>
      </c>
      <c r="B140" s="110"/>
      <c r="C140" s="134">
        <v>1164</v>
      </c>
      <c r="D140" s="134">
        <v>2359</v>
      </c>
      <c r="E140" s="134">
        <v>1857</v>
      </c>
      <c r="F140" s="134">
        <v>2447</v>
      </c>
      <c r="G140" s="134">
        <v>1440</v>
      </c>
      <c r="H140" s="134">
        <v>3773</v>
      </c>
      <c r="I140" s="135">
        <v>1140.1</v>
      </c>
      <c r="J140" s="134">
        <v>2058</v>
      </c>
      <c r="K140" s="134">
        <v>1751</v>
      </c>
      <c r="L140" s="134">
        <v>1164</v>
      </c>
      <c r="M140" s="134">
        <v>1164</v>
      </c>
      <c r="O140" s="114">
        <f>($M140/C140)-1</f>
        <v>0</v>
      </c>
      <c r="P140" s="114">
        <f aca="true" t="shared" si="18" ref="P140:X141">($M140/D140)-1</f>
        <v>-0.5065705807545571</v>
      </c>
      <c r="Q140" s="114">
        <f t="shared" si="18"/>
        <v>-0.37318255250403876</v>
      </c>
      <c r="R140" s="114">
        <f t="shared" si="18"/>
        <v>-0.5243154883530854</v>
      </c>
      <c r="S140" s="114">
        <f t="shared" si="18"/>
        <v>-0.19166666666666665</v>
      </c>
      <c r="T140" s="114">
        <f t="shared" si="18"/>
        <v>-0.6914921812880996</v>
      </c>
      <c r="U140" s="114">
        <f t="shared" si="18"/>
        <v>0.0209630734146129</v>
      </c>
      <c r="V140" s="114">
        <f t="shared" si="18"/>
        <v>-0.43440233236151604</v>
      </c>
      <c r="W140" s="114">
        <f t="shared" si="18"/>
        <v>-0.33523700742432894</v>
      </c>
      <c r="X140" s="114">
        <f t="shared" si="18"/>
        <v>0</v>
      </c>
    </row>
    <row r="141" spans="1:24" ht="12.75">
      <c r="A141" s="110" t="s">
        <v>260</v>
      </c>
      <c r="B141" s="110"/>
      <c r="C141" s="134">
        <v>2381</v>
      </c>
      <c r="D141" s="134">
        <v>2670</v>
      </c>
      <c r="E141" s="134">
        <v>3267</v>
      </c>
      <c r="F141" s="134">
        <v>7047</v>
      </c>
      <c r="G141" s="134">
        <v>16481</v>
      </c>
      <c r="H141" s="134">
        <v>23617</v>
      </c>
      <c r="I141" s="134">
        <v>16708.8</v>
      </c>
      <c r="J141" s="134">
        <v>24258</v>
      </c>
      <c r="K141" s="134">
        <v>23328</v>
      </c>
      <c r="L141" s="134">
        <v>34701</v>
      </c>
      <c r="M141" s="134">
        <v>24909</v>
      </c>
      <c r="O141" s="114">
        <f>($M141/C141)-1</f>
        <v>9.461570768584629</v>
      </c>
      <c r="P141" s="114">
        <f t="shared" si="18"/>
        <v>8.329213483146068</v>
      </c>
      <c r="Q141" s="114">
        <f t="shared" si="18"/>
        <v>6.624426078971534</v>
      </c>
      <c r="R141" s="114">
        <f t="shared" si="18"/>
        <v>2.5346956151553854</v>
      </c>
      <c r="S141" s="114">
        <f t="shared" si="18"/>
        <v>0.5113767368484923</v>
      </c>
      <c r="T141" s="114">
        <f t="shared" si="18"/>
        <v>0.05470635559131143</v>
      </c>
      <c r="U141" s="114">
        <f t="shared" si="18"/>
        <v>0.490771330077564</v>
      </c>
      <c r="V141" s="114">
        <f t="shared" si="18"/>
        <v>0.026836507543902988</v>
      </c>
      <c r="W141" s="114">
        <f t="shared" si="18"/>
        <v>0.06777263374485587</v>
      </c>
      <c r="X141" s="114">
        <f t="shared" si="18"/>
        <v>-0.282182069680989</v>
      </c>
    </row>
    <row r="142" spans="1:24" ht="12.75">
      <c r="A142" s="110" t="s">
        <v>265</v>
      </c>
      <c r="B142" s="110"/>
      <c r="C142" s="134">
        <v>465</v>
      </c>
      <c r="D142" s="134">
        <v>694</v>
      </c>
      <c r="E142" s="134">
        <v>207</v>
      </c>
      <c r="F142" s="134">
        <v>816</v>
      </c>
      <c r="G142" s="134">
        <v>1207</v>
      </c>
      <c r="H142" s="134">
        <v>2290</v>
      </c>
      <c r="I142" s="134" t="s">
        <v>16</v>
      </c>
      <c r="J142" s="134">
        <v>114</v>
      </c>
      <c r="K142" s="134">
        <v>89</v>
      </c>
      <c r="L142" s="134"/>
      <c r="M142" s="13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ht="12.75">
      <c r="A143" s="97"/>
      <c r="B143" s="97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ht="12.75">
      <c r="A144" s="97" t="s">
        <v>185</v>
      </c>
      <c r="B144" s="97"/>
      <c r="C144" s="113">
        <v>4010</v>
      </c>
      <c r="D144" s="113">
        <v>5890</v>
      </c>
      <c r="E144" s="113">
        <v>5754.1</v>
      </c>
      <c r="F144" s="113">
        <v>11028</v>
      </c>
      <c r="G144" s="113">
        <v>19377</v>
      </c>
      <c r="H144" s="113">
        <v>29681</v>
      </c>
      <c r="I144" s="113">
        <v>18031.2</v>
      </c>
      <c r="J144" s="113">
        <v>26550</v>
      </c>
      <c r="K144" s="113">
        <f>SUM(K138:K142)</f>
        <v>25168</v>
      </c>
      <c r="L144" s="113">
        <v>35991</v>
      </c>
      <c r="M144" s="113">
        <v>26132</v>
      </c>
      <c r="O144" s="114">
        <f>($M144/C144)-1</f>
        <v>5.516708229426434</v>
      </c>
      <c r="P144" s="114">
        <f aca="true" t="shared" si="19" ref="P144:X144">($M144/D144)-1</f>
        <v>3.4366723259762306</v>
      </c>
      <c r="Q144" s="114">
        <f t="shared" si="19"/>
        <v>3.5414573955961837</v>
      </c>
      <c r="R144" s="114">
        <f t="shared" si="19"/>
        <v>1.3696046427276025</v>
      </c>
      <c r="S144" s="114">
        <f t="shared" si="19"/>
        <v>0.34860917582701134</v>
      </c>
      <c r="T144" s="114">
        <f t="shared" si="19"/>
        <v>-0.11957144301068023</v>
      </c>
      <c r="U144" s="114">
        <f t="shared" si="19"/>
        <v>0.4492657172012955</v>
      </c>
      <c r="V144" s="114">
        <f t="shared" si="19"/>
        <v>-0.015743879472693068</v>
      </c>
      <c r="W144" s="114">
        <f t="shared" si="19"/>
        <v>0.03830260648442474</v>
      </c>
      <c r="X144" s="114">
        <f t="shared" si="19"/>
        <v>-0.27392959350948853</v>
      </c>
    </row>
    <row r="145" spans="1:24" ht="12.75">
      <c r="A145" s="97"/>
      <c r="B145" s="97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ht="12.75">
      <c r="A146" s="97" t="s">
        <v>126</v>
      </c>
      <c r="B146" s="97"/>
      <c r="C146" s="113">
        <v>24</v>
      </c>
      <c r="D146" s="113" t="s">
        <v>16</v>
      </c>
      <c r="E146" s="113">
        <v>27</v>
      </c>
      <c r="F146" s="113">
        <v>168</v>
      </c>
      <c r="G146" s="113">
        <v>129</v>
      </c>
      <c r="H146" s="113">
        <v>833</v>
      </c>
      <c r="I146" s="113">
        <v>305</v>
      </c>
      <c r="J146" s="113">
        <v>223</v>
      </c>
      <c r="K146" s="113">
        <f>SUM('[1]Table 8'!B183:J183)</f>
        <v>307</v>
      </c>
      <c r="L146" s="113">
        <v>493</v>
      </c>
      <c r="M146" s="113">
        <v>324</v>
      </c>
      <c r="O146" s="114">
        <f>($M146/C146)-1</f>
        <v>12.5</v>
      </c>
      <c r="P146" s="134" t="s">
        <v>16</v>
      </c>
      <c r="Q146" s="114">
        <f aca="true" t="shared" si="20" ref="Q146:X146">($M146/E146)-1</f>
        <v>11</v>
      </c>
      <c r="R146" s="114">
        <f t="shared" si="20"/>
        <v>0.9285714285714286</v>
      </c>
      <c r="S146" s="114">
        <f t="shared" si="20"/>
        <v>1.5116279069767442</v>
      </c>
      <c r="T146" s="114">
        <f t="shared" si="20"/>
        <v>-0.6110444177671068</v>
      </c>
      <c r="U146" s="114">
        <f t="shared" si="20"/>
        <v>0.062295081967213006</v>
      </c>
      <c r="V146" s="114">
        <f t="shared" si="20"/>
        <v>0.452914798206278</v>
      </c>
      <c r="W146" s="114">
        <f t="shared" si="20"/>
        <v>0.055374592833876246</v>
      </c>
      <c r="X146" s="114">
        <f t="shared" si="20"/>
        <v>-0.3427991886409736</v>
      </c>
    </row>
    <row r="147" spans="1:24" ht="12.75">
      <c r="A147" s="97"/>
      <c r="B147" s="97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ht="12.75">
      <c r="A148" s="97" t="s">
        <v>227</v>
      </c>
      <c r="B148" s="97"/>
      <c r="C148" s="113">
        <v>8607</v>
      </c>
      <c r="D148" s="113">
        <v>10509</v>
      </c>
      <c r="E148" s="113">
        <v>12836</v>
      </c>
      <c r="F148" s="113">
        <v>13953</v>
      </c>
      <c r="G148" s="113">
        <v>18998</v>
      </c>
      <c r="H148" s="113">
        <v>17237</v>
      </c>
      <c r="I148" s="113">
        <v>17330</v>
      </c>
      <c r="J148" s="113">
        <v>16476</v>
      </c>
      <c r="K148" s="113">
        <f>SUM('[1]Table 8'!B194:J194)</f>
        <v>19559</v>
      </c>
      <c r="L148" s="113">
        <v>22386</v>
      </c>
      <c r="M148" s="113">
        <v>23927</v>
      </c>
      <c r="N148" s="36"/>
      <c r="O148" s="114">
        <f>($M148/C148)-1</f>
        <v>1.7799465551295457</v>
      </c>
      <c r="P148" s="114">
        <f aca="true" t="shared" si="21" ref="P148:X148">($M148/D148)-1</f>
        <v>1.2768103530307355</v>
      </c>
      <c r="Q148" s="114">
        <f t="shared" si="21"/>
        <v>0.8640542224992209</v>
      </c>
      <c r="R148" s="114">
        <f t="shared" si="21"/>
        <v>0.7148283523256647</v>
      </c>
      <c r="S148" s="114">
        <f t="shared" si="21"/>
        <v>0.2594483629855775</v>
      </c>
      <c r="T148" s="114">
        <f t="shared" si="21"/>
        <v>0.3881185821198585</v>
      </c>
      <c r="U148" s="114">
        <f t="shared" si="21"/>
        <v>0.38066935949221015</v>
      </c>
      <c r="V148" s="114">
        <f t="shared" si="21"/>
        <v>0.4522335518329692</v>
      </c>
      <c r="W148" s="114">
        <f t="shared" si="21"/>
        <v>0.22332430083337584</v>
      </c>
      <c r="X148" s="114">
        <f t="shared" si="21"/>
        <v>0.06883766639864208</v>
      </c>
    </row>
    <row r="149" spans="1:24" ht="12.75">
      <c r="A149" s="97"/>
      <c r="B149" s="97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36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ht="12.75">
      <c r="A150" s="97" t="s">
        <v>175</v>
      </c>
      <c r="B150" s="97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>
        <v>89</v>
      </c>
      <c r="M150" s="113" t="s">
        <v>16</v>
      </c>
      <c r="N150" s="36"/>
      <c r="O150" s="134" t="s">
        <v>16</v>
      </c>
      <c r="P150" s="134" t="s">
        <v>16</v>
      </c>
      <c r="Q150" s="134" t="s">
        <v>16</v>
      </c>
      <c r="R150" s="134" t="s">
        <v>16</v>
      </c>
      <c r="S150" s="134" t="s">
        <v>16</v>
      </c>
      <c r="T150" s="134" t="s">
        <v>16</v>
      </c>
      <c r="U150" s="134" t="s">
        <v>16</v>
      </c>
      <c r="V150" s="134" t="s">
        <v>16</v>
      </c>
      <c r="W150" s="134" t="s">
        <v>16</v>
      </c>
      <c r="X150" s="134" t="s">
        <v>16</v>
      </c>
    </row>
    <row r="151" spans="1:24" ht="12.75">
      <c r="A151" s="97"/>
      <c r="B151" s="97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36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ht="12.75">
      <c r="A152" s="97" t="s">
        <v>128</v>
      </c>
      <c r="B152" s="97"/>
      <c r="C152" s="113">
        <v>41739</v>
      </c>
      <c r="D152" s="113">
        <v>39958</v>
      </c>
      <c r="E152" s="113">
        <v>35994.9</v>
      </c>
      <c r="F152" s="113">
        <v>35525</v>
      </c>
      <c r="G152" s="113">
        <v>31728</v>
      </c>
      <c r="H152" s="113">
        <v>34260</v>
      </c>
      <c r="I152" s="113">
        <v>31493.9</v>
      </c>
      <c r="J152" s="113">
        <v>29069</v>
      </c>
      <c r="K152" s="113">
        <f>SUM('[1]Table 8'!B230:J230)</f>
        <v>27353</v>
      </c>
      <c r="L152" s="113">
        <v>33567</v>
      </c>
      <c r="M152" s="113">
        <v>31572</v>
      </c>
      <c r="N152" s="36"/>
      <c r="O152" s="114">
        <f>($M152/C152)-1</f>
        <v>-0.2435851362035506</v>
      </c>
      <c r="P152" s="114">
        <f aca="true" t="shared" si="22" ref="P152:X152">($M152/D152)-1</f>
        <v>-0.20987036388207614</v>
      </c>
      <c r="Q152" s="114">
        <f t="shared" si="22"/>
        <v>-0.12287574072993679</v>
      </c>
      <c r="R152" s="114">
        <f t="shared" si="22"/>
        <v>-0.11127375087966218</v>
      </c>
      <c r="S152" s="114">
        <f t="shared" si="22"/>
        <v>-0.004916792738275388</v>
      </c>
      <c r="T152" s="114">
        <f t="shared" si="22"/>
        <v>-0.07845884413309978</v>
      </c>
      <c r="U152" s="114">
        <f t="shared" si="22"/>
        <v>0.0024798453033760826</v>
      </c>
      <c r="V152" s="114">
        <f t="shared" si="22"/>
        <v>0.08610547318449213</v>
      </c>
      <c r="W152" s="114">
        <f t="shared" si="22"/>
        <v>0.15424267904800204</v>
      </c>
      <c r="X152" s="114">
        <f t="shared" si="22"/>
        <v>-0.0594333720618464</v>
      </c>
    </row>
    <row r="153" spans="1:24" ht="12.75">
      <c r="A153" s="97"/>
      <c r="B153" s="97"/>
      <c r="C153" s="140"/>
      <c r="D153" s="140"/>
      <c r="E153" s="113"/>
      <c r="F153" s="113"/>
      <c r="G153" s="111"/>
      <c r="H153" s="111"/>
      <c r="I153" s="111"/>
      <c r="J153" s="111"/>
      <c r="K153" s="111"/>
      <c r="L153" s="111"/>
      <c r="M153" s="111"/>
      <c r="N153" s="36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ht="13.5">
      <c r="A154" s="115" t="s">
        <v>141</v>
      </c>
      <c r="B154" s="115"/>
      <c r="C154" s="116">
        <v>140465</v>
      </c>
      <c r="D154" s="116">
        <v>146819</v>
      </c>
      <c r="E154" s="116">
        <v>153330</v>
      </c>
      <c r="F154" s="116">
        <v>180624.4</v>
      </c>
      <c r="G154" s="116">
        <v>207314</v>
      </c>
      <c r="H154" s="116">
        <v>217031</v>
      </c>
      <c r="I154" s="116">
        <v>197143.6</v>
      </c>
      <c r="J154" s="116">
        <v>241374</v>
      </c>
      <c r="K154" s="116">
        <f>K132+K134+K144+K146+K148+K152</f>
        <v>227451</v>
      </c>
      <c r="L154" s="116">
        <v>294463</v>
      </c>
      <c r="M154" s="353">
        <v>256277</v>
      </c>
      <c r="N154" s="167"/>
      <c r="O154" s="379">
        <f>($M154/C154)-1</f>
        <v>0.8244900864984159</v>
      </c>
      <c r="P154" s="379">
        <f aca="true" t="shared" si="23" ref="P154:X154">($M154/D154)-1</f>
        <v>0.7455302106675568</v>
      </c>
      <c r="Q154" s="379">
        <f t="shared" si="23"/>
        <v>0.6714080740885671</v>
      </c>
      <c r="R154" s="379">
        <f t="shared" si="23"/>
        <v>0.4188393151755798</v>
      </c>
      <c r="S154" s="379">
        <f t="shared" si="23"/>
        <v>0.2361779715793435</v>
      </c>
      <c r="T154" s="379">
        <f t="shared" si="23"/>
        <v>0.18083130981288398</v>
      </c>
      <c r="U154" s="379">
        <f t="shared" si="23"/>
        <v>0.29995089873574377</v>
      </c>
      <c r="V154" s="379">
        <f t="shared" si="23"/>
        <v>0.06174235833188324</v>
      </c>
      <c r="W154" s="379">
        <f t="shared" si="23"/>
        <v>0.12673498907456993</v>
      </c>
      <c r="X154" s="379">
        <f t="shared" si="23"/>
        <v>-0.12968012959183328</v>
      </c>
    </row>
    <row r="155" spans="1:24" ht="12.75">
      <c r="A155" s="107"/>
      <c r="B155" s="107"/>
      <c r="C155" s="108"/>
      <c r="D155" s="108"/>
      <c r="E155" s="113"/>
      <c r="F155" s="113"/>
      <c r="G155" s="113"/>
      <c r="H155" s="113"/>
      <c r="I155" s="113"/>
      <c r="J155" s="113"/>
      <c r="K155" s="113"/>
      <c r="L155" s="113"/>
      <c r="M155" s="113"/>
      <c r="N155" s="36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ht="12.75">
      <c r="A156" s="97" t="s">
        <v>267</v>
      </c>
      <c r="B156" s="97"/>
      <c r="C156" s="113">
        <v>48575</v>
      </c>
      <c r="D156" s="113">
        <v>45670</v>
      </c>
      <c r="E156" s="113">
        <v>42703.4</v>
      </c>
      <c r="F156" s="113">
        <v>42438</v>
      </c>
      <c r="G156" s="113">
        <v>44570</v>
      </c>
      <c r="H156" s="113">
        <v>40528</v>
      </c>
      <c r="I156" s="113">
        <v>38062</v>
      </c>
      <c r="J156" s="113">
        <v>38420</v>
      </c>
      <c r="K156" s="113">
        <v>33481.96887034893</v>
      </c>
      <c r="L156" s="113">
        <v>40217</v>
      </c>
      <c r="M156" s="113">
        <v>37551</v>
      </c>
      <c r="N156" s="36"/>
      <c r="O156" s="114">
        <f>($M156/C156)-1</f>
        <v>-0.22694801852804936</v>
      </c>
      <c r="P156" s="114">
        <f aca="true" t="shared" si="24" ref="P156:X156">($M156/D156)-1</f>
        <v>-0.1777753448653383</v>
      </c>
      <c r="Q156" s="114">
        <f t="shared" si="24"/>
        <v>-0.12065549815705545</v>
      </c>
      <c r="R156" s="114">
        <f t="shared" si="24"/>
        <v>-0.11515622790894953</v>
      </c>
      <c r="S156" s="114">
        <f t="shared" si="24"/>
        <v>-0.15748261162216737</v>
      </c>
      <c r="T156" s="114">
        <f t="shared" si="24"/>
        <v>-0.07345538886695613</v>
      </c>
      <c r="U156" s="114">
        <f t="shared" si="24"/>
        <v>-0.013425463717093189</v>
      </c>
      <c r="V156" s="114">
        <f t="shared" si="24"/>
        <v>-0.022618427902134308</v>
      </c>
      <c r="W156" s="114">
        <f t="shared" si="24"/>
        <v>0.12152902791969722</v>
      </c>
      <c r="X156" s="114">
        <f t="shared" si="24"/>
        <v>-0.06629037471715937</v>
      </c>
    </row>
    <row r="157" spans="1:2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45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2.75">
      <c r="A158" s="105" t="s">
        <v>460</v>
      </c>
      <c r="B158" s="97"/>
      <c r="C158" s="97"/>
      <c r="D158" s="97"/>
      <c r="E158" s="97"/>
      <c r="F158" s="147"/>
      <c r="G158" s="147"/>
      <c r="H158" s="147"/>
      <c r="I158" s="147"/>
      <c r="J158" s="147"/>
      <c r="K158" s="147"/>
      <c r="L158" s="147"/>
      <c r="M158" s="147"/>
      <c r="N158" s="97"/>
      <c r="O158" s="127"/>
      <c r="P158" s="127"/>
      <c r="Q158" s="127"/>
      <c r="R158" s="97"/>
      <c r="S158" s="10"/>
      <c r="T158" s="10"/>
      <c r="U158" s="10"/>
      <c r="V158" s="10"/>
      <c r="W158" s="10"/>
    </row>
    <row r="159" spans="1:23" ht="12.75">
      <c r="A159" s="97"/>
      <c r="B159" s="107"/>
      <c r="C159" s="97"/>
      <c r="D159" s="97"/>
      <c r="E159" s="97"/>
      <c r="F159" s="147"/>
      <c r="G159" s="147"/>
      <c r="H159" s="147"/>
      <c r="I159" s="147"/>
      <c r="J159" s="147"/>
      <c r="K159" s="147"/>
      <c r="L159" s="147"/>
      <c r="M159" s="147"/>
      <c r="N159" s="97"/>
      <c r="O159" s="127"/>
      <c r="P159" s="127"/>
      <c r="Q159" s="127"/>
      <c r="R159" s="97"/>
      <c r="S159" s="10"/>
      <c r="T159" s="10"/>
      <c r="U159" s="10"/>
      <c r="V159" s="10"/>
      <c r="W159" s="10"/>
    </row>
    <row r="160" spans="1:24" ht="12.75">
      <c r="A160" s="100"/>
      <c r="B160" s="105" t="s">
        <v>158</v>
      </c>
      <c r="C160" s="411" t="s">
        <v>238</v>
      </c>
      <c r="D160" s="411"/>
      <c r="E160" s="411"/>
      <c r="F160" s="411"/>
      <c r="G160" s="411"/>
      <c r="H160" s="411"/>
      <c r="I160" s="411"/>
      <c r="J160" s="411"/>
      <c r="K160" s="411"/>
      <c r="L160" s="412"/>
      <c r="M160" s="412"/>
      <c r="N160" s="10"/>
      <c r="O160" s="409" t="s">
        <v>239</v>
      </c>
      <c r="P160" s="409"/>
      <c r="Q160" s="409"/>
      <c r="R160" s="409"/>
      <c r="S160" s="409"/>
      <c r="T160" s="409"/>
      <c r="U160" s="409"/>
      <c r="V160" s="409"/>
      <c r="W160" s="410"/>
      <c r="X160" s="410"/>
    </row>
    <row r="161" spans="1:24" ht="12.75">
      <c r="A161" s="101"/>
      <c r="B161" s="102"/>
      <c r="C161" s="101">
        <v>1990</v>
      </c>
      <c r="D161" s="101">
        <v>1992</v>
      </c>
      <c r="E161" s="101">
        <v>1994</v>
      </c>
      <c r="F161" s="106">
        <v>1996</v>
      </c>
      <c r="G161" s="106">
        <v>1998</v>
      </c>
      <c r="H161" s="106">
        <v>2000</v>
      </c>
      <c r="I161" s="106">
        <v>2002</v>
      </c>
      <c r="J161" s="106">
        <v>2004</v>
      </c>
      <c r="K161" s="80">
        <v>2006</v>
      </c>
      <c r="L161" s="106">
        <v>2008</v>
      </c>
      <c r="M161" s="106">
        <v>2010</v>
      </c>
      <c r="N161" s="10"/>
      <c r="O161" s="311" t="s">
        <v>448</v>
      </c>
      <c r="P161" s="311" t="s">
        <v>449</v>
      </c>
      <c r="Q161" s="311" t="s">
        <v>450</v>
      </c>
      <c r="R161" s="311" t="s">
        <v>451</v>
      </c>
      <c r="S161" s="101" t="s">
        <v>452</v>
      </c>
      <c r="T161" s="12" t="s">
        <v>453</v>
      </c>
      <c r="U161" s="12" t="s">
        <v>454</v>
      </c>
      <c r="V161" s="12" t="s">
        <v>455</v>
      </c>
      <c r="W161" s="12" t="s">
        <v>456</v>
      </c>
      <c r="X161" s="12" t="s">
        <v>457</v>
      </c>
    </row>
    <row r="162" spans="1:23" ht="12.75">
      <c r="A162" s="100"/>
      <c r="B162" s="100"/>
      <c r="C162" s="100"/>
      <c r="D162" s="100"/>
      <c r="E162" s="151"/>
      <c r="F162" s="152"/>
      <c r="G162" s="152"/>
      <c r="H162" s="152"/>
      <c r="I162" s="152"/>
      <c r="J162" s="147"/>
      <c r="K162" s="147"/>
      <c r="L162" s="147"/>
      <c r="M162" s="147"/>
      <c r="N162" s="10"/>
      <c r="O162" s="97"/>
      <c r="P162" s="127"/>
      <c r="Q162" s="127"/>
      <c r="R162" s="127"/>
      <c r="S162" s="97"/>
      <c r="T162" s="10"/>
      <c r="U162" s="10"/>
      <c r="V162" s="10"/>
      <c r="W162" s="10"/>
    </row>
    <row r="163" spans="1:24" ht="12.75">
      <c r="A163" s="105" t="s">
        <v>174</v>
      </c>
      <c r="B163" s="100"/>
      <c r="C163" s="153" t="s">
        <v>268</v>
      </c>
      <c r="D163" s="153" t="s">
        <v>268</v>
      </c>
      <c r="E163" s="153" t="s">
        <v>268</v>
      </c>
      <c r="F163" s="154" t="s">
        <v>268</v>
      </c>
      <c r="G163" s="154" t="s">
        <v>268</v>
      </c>
      <c r="H163" s="154" t="s">
        <v>268</v>
      </c>
      <c r="I163" s="154" t="s">
        <v>268</v>
      </c>
      <c r="J163" s="154" t="s">
        <v>268</v>
      </c>
      <c r="K163" s="154" t="s">
        <v>268</v>
      </c>
      <c r="L163" s="154" t="s">
        <v>268</v>
      </c>
      <c r="M163" s="154" t="s">
        <v>268</v>
      </c>
      <c r="N163" s="10"/>
      <c r="O163" s="153" t="s">
        <v>268</v>
      </c>
      <c r="P163" s="153" t="s">
        <v>268</v>
      </c>
      <c r="Q163" s="153" t="s">
        <v>268</v>
      </c>
      <c r="R163" s="154" t="s">
        <v>268</v>
      </c>
      <c r="S163" s="154" t="s">
        <v>268</v>
      </c>
      <c r="T163" s="154" t="s">
        <v>268</v>
      </c>
      <c r="U163" s="154" t="s">
        <v>268</v>
      </c>
      <c r="V163" s="154" t="s">
        <v>268</v>
      </c>
      <c r="W163" s="154" t="s">
        <v>268</v>
      </c>
      <c r="X163" s="154" t="s">
        <v>268</v>
      </c>
    </row>
    <row r="164" spans="1:23" ht="12.75">
      <c r="A164" s="97"/>
      <c r="B164" s="97"/>
      <c r="C164" s="98"/>
      <c r="D164" s="98"/>
      <c r="E164" s="98"/>
      <c r="F164" s="147"/>
      <c r="G164" s="147"/>
      <c r="H164" s="147"/>
      <c r="I164" s="147"/>
      <c r="J164" s="147"/>
      <c r="K164" s="147"/>
      <c r="L164" s="147"/>
      <c r="M164" s="147"/>
      <c r="N164" s="10"/>
      <c r="O164" s="97"/>
      <c r="P164" s="127"/>
      <c r="Q164" s="127"/>
      <c r="R164" s="127"/>
      <c r="S164" s="97"/>
      <c r="T164" s="10"/>
      <c r="U164" s="10"/>
      <c r="V164" s="10"/>
      <c r="W164" s="10"/>
    </row>
    <row r="165" spans="1:24" ht="12.75">
      <c r="A165" s="97" t="s">
        <v>123</v>
      </c>
      <c r="B165" s="97"/>
      <c r="C165" s="112">
        <v>14.97</v>
      </c>
      <c r="D165" s="112">
        <v>18.43</v>
      </c>
      <c r="E165" s="112">
        <v>14.963700000000001</v>
      </c>
      <c r="F165" s="161">
        <v>24.52</v>
      </c>
      <c r="G165" s="161">
        <v>22.82</v>
      </c>
      <c r="H165" s="161">
        <v>13.32</v>
      </c>
      <c r="I165" s="161">
        <v>15.1832</v>
      </c>
      <c r="J165" s="161">
        <v>19.15</v>
      </c>
      <c r="K165" s="161">
        <f>SUM('[1]Table 9'!B68:I68)/1000</f>
        <v>20.206</v>
      </c>
      <c r="L165" s="161">
        <v>32.173</v>
      </c>
      <c r="M165" s="161">
        <v>27.62</v>
      </c>
      <c r="N165" s="36"/>
      <c r="O165" s="114">
        <f>($M165/C165)-1</f>
        <v>0.8450233800935203</v>
      </c>
      <c r="P165" s="114">
        <f aca="true" t="shared" si="25" ref="P165:X165">($M165/D165)-1</f>
        <v>0.49864351600651124</v>
      </c>
      <c r="Q165" s="114">
        <f t="shared" si="25"/>
        <v>0.845800169744114</v>
      </c>
      <c r="R165" s="114">
        <f t="shared" si="25"/>
        <v>0.12642740619902137</v>
      </c>
      <c r="S165" s="114">
        <f t="shared" si="25"/>
        <v>0.21034180543382996</v>
      </c>
      <c r="T165" s="114">
        <f t="shared" si="25"/>
        <v>1.0735735735735736</v>
      </c>
      <c r="U165" s="114">
        <f t="shared" si="25"/>
        <v>0.8191158649033143</v>
      </c>
      <c r="V165" s="114">
        <f t="shared" si="25"/>
        <v>0.44229765013054845</v>
      </c>
      <c r="W165" s="114">
        <f t="shared" si="25"/>
        <v>0.3669207166188262</v>
      </c>
      <c r="X165" s="114">
        <f t="shared" si="25"/>
        <v>-0.14151617816181272</v>
      </c>
    </row>
    <row r="166" spans="1:24" ht="12.75">
      <c r="A166" s="97"/>
      <c r="B166" s="97"/>
      <c r="C166" s="112"/>
      <c r="D166" s="112"/>
      <c r="E166" s="112"/>
      <c r="F166" s="111"/>
      <c r="G166" s="161"/>
      <c r="H166" s="161"/>
      <c r="I166" s="161"/>
      <c r="J166" s="161"/>
      <c r="K166" s="161"/>
      <c r="L166" s="161"/>
      <c r="M166" s="161"/>
      <c r="N166" s="36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ht="12.75">
      <c r="A167" s="97" t="s">
        <v>176</v>
      </c>
      <c r="B167" s="97"/>
      <c r="C167" s="112">
        <v>55.07</v>
      </c>
      <c r="D167" s="112">
        <v>39.43</v>
      </c>
      <c r="E167" s="112">
        <v>35.668800000000005</v>
      </c>
      <c r="F167" s="161">
        <v>42.87</v>
      </c>
      <c r="G167" s="161">
        <v>46.26</v>
      </c>
      <c r="H167" s="161">
        <v>41.68</v>
      </c>
      <c r="I167" s="161">
        <v>35.3495</v>
      </c>
      <c r="J167" s="161">
        <v>42.21</v>
      </c>
      <c r="K167" s="161">
        <f>SUM('[1]Table 9'!B155:I155)/1000</f>
        <v>48.774</v>
      </c>
      <c r="L167" s="161">
        <v>58.475</v>
      </c>
      <c r="M167" s="161">
        <v>38.277</v>
      </c>
      <c r="N167" s="36"/>
      <c r="O167" s="114">
        <f>($M167/C167)-1</f>
        <v>-0.3049391683312148</v>
      </c>
      <c r="P167" s="114">
        <f aca="true" t="shared" si="26" ref="P167:X167">($M167/D167)-1</f>
        <v>-0.02924169414151656</v>
      </c>
      <c r="Q167" s="114">
        <f t="shared" si="26"/>
        <v>0.0731227291077916</v>
      </c>
      <c r="R167" s="114">
        <f t="shared" si="26"/>
        <v>-0.10713785864240721</v>
      </c>
      <c r="S167" s="114">
        <f t="shared" si="26"/>
        <v>-0.17256809338521395</v>
      </c>
      <c r="T167" s="114">
        <f t="shared" si="26"/>
        <v>-0.08164587332053741</v>
      </c>
      <c r="U167" s="114">
        <f t="shared" si="26"/>
        <v>0.08281588141274998</v>
      </c>
      <c r="V167" s="114">
        <f t="shared" si="26"/>
        <v>-0.09317697228144983</v>
      </c>
      <c r="W167" s="114">
        <f t="shared" si="26"/>
        <v>-0.2152171238774757</v>
      </c>
      <c r="X167" s="114">
        <f t="shared" si="26"/>
        <v>-0.34541256947413423</v>
      </c>
    </row>
    <row r="168" spans="1:24" ht="12.75">
      <c r="A168" s="97"/>
      <c r="B168" s="97"/>
      <c r="C168" s="112"/>
      <c r="D168" s="112"/>
      <c r="E168" s="112"/>
      <c r="F168" s="161"/>
      <c r="G168" s="161"/>
      <c r="H168" s="161"/>
      <c r="I168" s="161"/>
      <c r="J168" s="161"/>
      <c r="K168" s="161"/>
      <c r="L168" s="161"/>
      <c r="M168" s="161"/>
      <c r="N168" s="36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ht="12.75">
      <c r="A169" s="97" t="s">
        <v>125</v>
      </c>
      <c r="B169" s="97"/>
      <c r="C169" s="112"/>
      <c r="D169" s="112"/>
      <c r="E169" s="112"/>
      <c r="F169" s="161"/>
      <c r="G169" s="161"/>
      <c r="H169" s="161"/>
      <c r="I169" s="161"/>
      <c r="J169" s="161"/>
      <c r="K169" s="161"/>
      <c r="L169" s="161"/>
      <c r="M169" s="161"/>
      <c r="N169" s="36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ht="12.75">
      <c r="A170" s="97"/>
      <c r="B170" s="97"/>
      <c r="C170" s="112"/>
      <c r="D170" s="112"/>
      <c r="E170" s="112"/>
      <c r="F170" s="161"/>
      <c r="G170" s="161"/>
      <c r="H170" s="161"/>
      <c r="I170" s="161"/>
      <c r="J170" s="161"/>
      <c r="K170" s="161"/>
      <c r="L170" s="161"/>
      <c r="M170" s="161"/>
      <c r="N170" s="36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12.75">
      <c r="A171" s="110" t="s">
        <v>257</v>
      </c>
      <c r="B171" s="97"/>
      <c r="C171" s="164" t="s">
        <v>16</v>
      </c>
      <c r="D171" s="164">
        <v>0.01</v>
      </c>
      <c r="E171" s="164">
        <v>0.021</v>
      </c>
      <c r="F171" s="165">
        <v>0.07</v>
      </c>
      <c r="G171" s="161">
        <v>0.0288</v>
      </c>
      <c r="H171" s="161" t="s">
        <v>16</v>
      </c>
      <c r="I171" s="161">
        <v>0.0255</v>
      </c>
      <c r="J171" s="181">
        <v>0.012</v>
      </c>
      <c r="K171" s="161" t="s">
        <v>16</v>
      </c>
      <c r="L171" s="182">
        <v>0.014</v>
      </c>
      <c r="M171" s="182">
        <v>0.008</v>
      </c>
      <c r="N171" s="36"/>
      <c r="O171" s="161" t="s">
        <v>16</v>
      </c>
      <c r="P171" s="114">
        <f aca="true" t="shared" si="27" ref="P171:X174">($M171/D171)-1</f>
        <v>-0.19999999999999996</v>
      </c>
      <c r="Q171" s="114">
        <f t="shared" si="27"/>
        <v>-0.6190476190476191</v>
      </c>
      <c r="R171" s="114">
        <f t="shared" si="27"/>
        <v>-0.8857142857142857</v>
      </c>
      <c r="S171" s="114">
        <f t="shared" si="27"/>
        <v>-0.7222222222222222</v>
      </c>
      <c r="T171" s="161" t="s">
        <v>16</v>
      </c>
      <c r="U171" s="114">
        <f t="shared" si="27"/>
        <v>-0.6862745098039216</v>
      </c>
      <c r="V171" s="114">
        <f t="shared" si="27"/>
        <v>-0.33333333333333337</v>
      </c>
      <c r="W171" s="161" t="s">
        <v>16</v>
      </c>
      <c r="X171" s="114">
        <f t="shared" si="27"/>
        <v>-0.4285714285714286</v>
      </c>
    </row>
    <row r="172" spans="1:24" ht="12.75">
      <c r="A172" s="110" t="s">
        <v>258</v>
      </c>
      <c r="B172" s="97"/>
      <c r="C172" s="164" t="s">
        <v>16</v>
      </c>
      <c r="D172" s="164">
        <v>0.09</v>
      </c>
      <c r="E172" s="164">
        <v>0.29</v>
      </c>
      <c r="F172" s="165">
        <v>0.23</v>
      </c>
      <c r="G172" s="161" t="s">
        <v>16</v>
      </c>
      <c r="H172" s="161" t="s">
        <v>16</v>
      </c>
      <c r="I172" s="161" t="s">
        <v>16</v>
      </c>
      <c r="J172" s="183" t="s">
        <v>16</v>
      </c>
      <c r="K172" s="161" t="s">
        <v>16</v>
      </c>
      <c r="L172" s="161"/>
      <c r="M172" s="161"/>
      <c r="N172" s="36"/>
      <c r="O172" s="161" t="s">
        <v>16</v>
      </c>
      <c r="P172" s="114">
        <f t="shared" si="27"/>
        <v>-1</v>
      </c>
      <c r="Q172" s="114">
        <f t="shared" si="27"/>
        <v>-1</v>
      </c>
      <c r="R172" s="114">
        <f t="shared" si="27"/>
        <v>-1</v>
      </c>
      <c r="S172" s="161" t="s">
        <v>16</v>
      </c>
      <c r="T172" s="161" t="s">
        <v>16</v>
      </c>
      <c r="U172" s="161" t="s">
        <v>16</v>
      </c>
      <c r="V172" s="161" t="s">
        <v>16</v>
      </c>
      <c r="W172" s="161" t="s">
        <v>16</v>
      </c>
      <c r="X172" s="161" t="s">
        <v>16</v>
      </c>
    </row>
    <row r="173" spans="1:24" ht="12.75">
      <c r="A173" s="110" t="s">
        <v>259</v>
      </c>
      <c r="B173" s="97"/>
      <c r="C173" s="164">
        <v>0.51</v>
      </c>
      <c r="D173" s="164">
        <v>0.68</v>
      </c>
      <c r="E173" s="164">
        <v>0.49</v>
      </c>
      <c r="F173" s="111">
        <v>1.24</v>
      </c>
      <c r="G173" s="161">
        <v>0.7374</v>
      </c>
      <c r="H173" s="161">
        <v>2.51</v>
      </c>
      <c r="I173" s="161">
        <v>0.5556</v>
      </c>
      <c r="J173" s="181">
        <v>0.948</v>
      </c>
      <c r="K173" s="166">
        <v>1.2</v>
      </c>
      <c r="L173" s="166">
        <v>0.785</v>
      </c>
      <c r="M173" s="166">
        <v>0.733</v>
      </c>
      <c r="N173" s="36"/>
      <c r="O173" s="114">
        <f>($M173/C173)-1</f>
        <v>0.4372549019607843</v>
      </c>
      <c r="P173" s="114">
        <f t="shared" si="27"/>
        <v>0.07794117647058818</v>
      </c>
      <c r="Q173" s="114">
        <f t="shared" si="27"/>
        <v>0.4959183673469387</v>
      </c>
      <c r="R173" s="114">
        <f t="shared" si="27"/>
        <v>-0.40887096774193554</v>
      </c>
      <c r="S173" s="114">
        <f t="shared" si="27"/>
        <v>-0.005966910767561839</v>
      </c>
      <c r="T173" s="114">
        <f t="shared" si="27"/>
        <v>-0.7079681274900398</v>
      </c>
      <c r="U173" s="114">
        <f t="shared" si="27"/>
        <v>0.31929445644348453</v>
      </c>
      <c r="V173" s="114">
        <f t="shared" si="27"/>
        <v>-0.22679324894514763</v>
      </c>
      <c r="W173" s="114">
        <f t="shared" si="27"/>
        <v>-0.38916666666666666</v>
      </c>
      <c r="X173" s="114">
        <f t="shared" si="27"/>
        <v>-0.0662420382165606</v>
      </c>
    </row>
    <row r="174" spans="1:24" ht="12.75">
      <c r="A174" s="110" t="s">
        <v>260</v>
      </c>
      <c r="B174" s="97"/>
      <c r="C174" s="164">
        <v>0.04</v>
      </c>
      <c r="D174" s="164">
        <v>0.04</v>
      </c>
      <c r="E174" s="164">
        <v>0.069</v>
      </c>
      <c r="F174" s="165">
        <v>0.13</v>
      </c>
      <c r="G174" s="165">
        <v>0.1929</v>
      </c>
      <c r="H174" s="165">
        <v>0.26</v>
      </c>
      <c r="I174" s="165">
        <v>0.1945</v>
      </c>
      <c r="J174" s="166">
        <v>0.178</v>
      </c>
      <c r="K174" s="166">
        <v>0.1566</v>
      </c>
      <c r="L174" s="166">
        <v>0.275</v>
      </c>
      <c r="M174" s="166">
        <v>0.148</v>
      </c>
      <c r="N174" s="36"/>
      <c r="O174" s="114">
        <f>($M174/C174)-1</f>
        <v>2.6999999999999997</v>
      </c>
      <c r="P174" s="114">
        <f t="shared" si="27"/>
        <v>2.6999999999999997</v>
      </c>
      <c r="Q174" s="114">
        <f t="shared" si="27"/>
        <v>1.1449275362318838</v>
      </c>
      <c r="R174" s="114">
        <f t="shared" si="27"/>
        <v>0.1384615384615384</v>
      </c>
      <c r="S174" s="114">
        <f t="shared" si="27"/>
        <v>-0.23276308968377402</v>
      </c>
      <c r="T174" s="114">
        <f t="shared" si="27"/>
        <v>-0.4307692307692308</v>
      </c>
      <c r="U174" s="114">
        <f t="shared" si="27"/>
        <v>-0.23907455012853474</v>
      </c>
      <c r="V174" s="114">
        <f t="shared" si="27"/>
        <v>-0.1685393258426966</v>
      </c>
      <c r="W174" s="114">
        <f t="shared" si="27"/>
        <v>-0.054916985951468655</v>
      </c>
      <c r="X174" s="114">
        <f t="shared" si="27"/>
        <v>-0.4618181818181819</v>
      </c>
    </row>
    <row r="175" spans="1:24" ht="12.75">
      <c r="A175" s="110" t="s">
        <v>261</v>
      </c>
      <c r="B175" s="97"/>
      <c r="C175" s="183" t="s">
        <v>16</v>
      </c>
      <c r="D175" s="183" t="s">
        <v>16</v>
      </c>
      <c r="E175" s="183" t="s">
        <v>16</v>
      </c>
      <c r="F175" s="183" t="s">
        <v>16</v>
      </c>
      <c r="G175" s="183" t="s">
        <v>16</v>
      </c>
      <c r="H175" s="183" t="s">
        <v>16</v>
      </c>
      <c r="I175" s="183" t="s">
        <v>16</v>
      </c>
      <c r="J175" s="183" t="s">
        <v>16</v>
      </c>
      <c r="K175" s="165" t="s">
        <v>16</v>
      </c>
      <c r="L175" s="165"/>
      <c r="M175" s="165"/>
      <c r="N175" s="36"/>
      <c r="O175" s="161" t="s">
        <v>16</v>
      </c>
      <c r="P175" s="161" t="s">
        <v>16</v>
      </c>
      <c r="Q175" s="161" t="s">
        <v>16</v>
      </c>
      <c r="R175" s="161" t="s">
        <v>16</v>
      </c>
      <c r="S175" s="161" t="s">
        <v>16</v>
      </c>
      <c r="T175" s="161" t="s">
        <v>16</v>
      </c>
      <c r="U175" s="161" t="s">
        <v>16</v>
      </c>
      <c r="V175" s="161" t="s">
        <v>16</v>
      </c>
      <c r="W175" s="161" t="s">
        <v>16</v>
      </c>
      <c r="X175" s="161" t="s">
        <v>16</v>
      </c>
    </row>
    <row r="176" spans="1:24" ht="12.75">
      <c r="A176" s="97"/>
      <c r="B176" s="97"/>
      <c r="C176" s="164"/>
      <c r="D176" s="164"/>
      <c r="E176" s="164"/>
      <c r="F176" s="161"/>
      <c r="G176" s="161"/>
      <c r="H176" s="161"/>
      <c r="I176" s="161"/>
      <c r="J176" s="161"/>
      <c r="K176" s="161"/>
      <c r="L176" s="161"/>
      <c r="M176" s="161"/>
      <c r="N176" s="36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ht="12.75">
      <c r="A177" s="97" t="s">
        <v>185</v>
      </c>
      <c r="B177" s="97"/>
      <c r="C177" s="112">
        <v>0.55</v>
      </c>
      <c r="D177" s="112">
        <v>0.83</v>
      </c>
      <c r="E177" s="112">
        <v>0.8754999999999998</v>
      </c>
      <c r="F177" s="161">
        <v>1.66</v>
      </c>
      <c r="G177" s="112">
        <v>0.9590834400037472</v>
      </c>
      <c r="H177" s="112">
        <v>2.75</v>
      </c>
      <c r="I177" s="112">
        <v>0.7758</v>
      </c>
      <c r="J177" s="112">
        <v>1.14</v>
      </c>
      <c r="K177" s="112">
        <f>K173+K174</f>
        <v>1.3566</v>
      </c>
      <c r="L177" s="112">
        <v>1.077</v>
      </c>
      <c r="M177" s="112">
        <v>0.892</v>
      </c>
      <c r="N177" s="36"/>
      <c r="O177" s="114">
        <f>($M177/C177)-1</f>
        <v>0.6218181818181818</v>
      </c>
      <c r="P177" s="114">
        <f aca="true" t="shared" si="28" ref="P177:X177">($M177/D177)-1</f>
        <v>0.07469879518072298</v>
      </c>
      <c r="Q177" s="114">
        <f t="shared" si="28"/>
        <v>0.018846373500856828</v>
      </c>
      <c r="R177" s="114">
        <f t="shared" si="28"/>
        <v>-0.4626506024096385</v>
      </c>
      <c r="S177" s="114">
        <f t="shared" si="28"/>
        <v>-0.06994536367293036</v>
      </c>
      <c r="T177" s="114">
        <f t="shared" si="28"/>
        <v>-0.6756363636363636</v>
      </c>
      <c r="U177" s="114">
        <f t="shared" si="28"/>
        <v>0.14978087135859752</v>
      </c>
      <c r="V177" s="114">
        <f t="shared" si="28"/>
        <v>-0.2175438596491227</v>
      </c>
      <c r="W177" s="114">
        <f t="shared" si="28"/>
        <v>-0.34247383163791834</v>
      </c>
      <c r="X177" s="114">
        <f t="shared" si="28"/>
        <v>-0.17177344475394607</v>
      </c>
    </row>
    <row r="178" spans="1:24" ht="12.75">
      <c r="A178" s="97"/>
      <c r="B178" s="97"/>
      <c r="C178" s="112"/>
      <c r="D178" s="112"/>
      <c r="E178" s="112"/>
      <c r="F178" s="161"/>
      <c r="G178" s="161"/>
      <c r="H178" s="161"/>
      <c r="I178" s="161"/>
      <c r="J178" s="161"/>
      <c r="K178" s="161"/>
      <c r="L178" s="161"/>
      <c r="M178" s="161"/>
      <c r="N178" s="36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ht="12.75">
      <c r="A179" s="97" t="s">
        <v>126</v>
      </c>
      <c r="B179" s="97"/>
      <c r="C179" s="112">
        <v>0.01</v>
      </c>
      <c r="D179" s="112" t="s">
        <v>16</v>
      </c>
      <c r="E179" s="112">
        <v>0.0063999999999999994</v>
      </c>
      <c r="F179" s="161">
        <v>0.04</v>
      </c>
      <c r="G179" s="161">
        <v>0.016647155101931838</v>
      </c>
      <c r="H179" s="161">
        <v>0.14</v>
      </c>
      <c r="I179" s="161">
        <v>0.0647</v>
      </c>
      <c r="J179" s="161">
        <v>0.04</v>
      </c>
      <c r="K179" s="161">
        <f>SUM('[1]Table 9'!B178:I178)/1000</f>
        <v>0.043</v>
      </c>
      <c r="L179" s="161">
        <v>0.069</v>
      </c>
      <c r="M179" s="161">
        <v>0.028</v>
      </c>
      <c r="N179" s="36"/>
      <c r="O179" s="114">
        <f>($M179/C179)-1</f>
        <v>1.7999999999999998</v>
      </c>
      <c r="P179" s="161" t="s">
        <v>16</v>
      </c>
      <c r="Q179" s="114">
        <f aca="true" t="shared" si="29" ref="Q179:X179">($M179/E179)-1</f>
        <v>3.375000000000001</v>
      </c>
      <c r="R179" s="114">
        <f t="shared" si="29"/>
        <v>-0.30000000000000004</v>
      </c>
      <c r="S179" s="114">
        <f t="shared" si="29"/>
        <v>0.6819690709045361</v>
      </c>
      <c r="T179" s="114">
        <f t="shared" si="29"/>
        <v>-0.8</v>
      </c>
      <c r="U179" s="114">
        <f t="shared" si="29"/>
        <v>-0.5672333848531684</v>
      </c>
      <c r="V179" s="114">
        <f t="shared" si="29"/>
        <v>-0.30000000000000004</v>
      </c>
      <c r="W179" s="114">
        <f t="shared" si="29"/>
        <v>-0.34883720930232553</v>
      </c>
      <c r="X179" s="114">
        <f t="shared" si="29"/>
        <v>-0.5942028985507246</v>
      </c>
    </row>
    <row r="180" spans="1:24" ht="12.75">
      <c r="A180" s="97"/>
      <c r="B180" s="97"/>
      <c r="C180" s="112"/>
      <c r="D180" s="112"/>
      <c r="E180" s="112"/>
      <c r="F180" s="161"/>
      <c r="G180" s="161"/>
      <c r="H180" s="161"/>
      <c r="I180" s="161"/>
      <c r="J180" s="161"/>
      <c r="K180" s="161"/>
      <c r="L180" s="161"/>
      <c r="M180" s="161"/>
      <c r="N180" s="36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ht="12.75">
      <c r="A181" s="97" t="s">
        <v>227</v>
      </c>
      <c r="B181" s="97"/>
      <c r="C181" s="112">
        <v>10.51</v>
      </c>
      <c r="D181" s="112">
        <v>9.32</v>
      </c>
      <c r="E181" s="112">
        <v>10.8592</v>
      </c>
      <c r="F181" s="161">
        <v>12.84</v>
      </c>
      <c r="G181" s="161">
        <v>14.41</v>
      </c>
      <c r="H181" s="161">
        <v>12.87</v>
      </c>
      <c r="I181" s="161">
        <v>11.609</v>
      </c>
      <c r="J181" s="161">
        <v>11.64</v>
      </c>
      <c r="K181" s="161">
        <f>SUM('[1]Table 9'!B193:I193)/1000</f>
        <v>12.618</v>
      </c>
      <c r="L181" s="161">
        <v>16.934</v>
      </c>
      <c r="M181" s="161">
        <v>14.163</v>
      </c>
      <c r="N181" s="36"/>
      <c r="O181" s="114">
        <f>($M181/C181)-1</f>
        <v>0.3475737392959086</v>
      </c>
      <c r="P181" s="114">
        <f aca="true" t="shared" si="30" ref="P181:X181">($M181/D181)-1</f>
        <v>0.5196351931330472</v>
      </c>
      <c r="Q181" s="114">
        <f t="shared" si="30"/>
        <v>0.3042397229998528</v>
      </c>
      <c r="R181" s="114">
        <f t="shared" si="30"/>
        <v>0.10303738317757016</v>
      </c>
      <c r="S181" s="114">
        <f t="shared" si="30"/>
        <v>-0.01714087439278278</v>
      </c>
      <c r="T181" s="114">
        <f t="shared" si="30"/>
        <v>0.10046620046620047</v>
      </c>
      <c r="U181" s="114">
        <f t="shared" si="30"/>
        <v>0.22000172280127495</v>
      </c>
      <c r="V181" s="114">
        <f t="shared" si="30"/>
        <v>0.21675257731958752</v>
      </c>
      <c r="W181" s="114">
        <f t="shared" si="30"/>
        <v>0.12244412743699473</v>
      </c>
      <c r="X181" s="114">
        <f t="shared" si="30"/>
        <v>-0.1636352899492146</v>
      </c>
    </row>
    <row r="182" spans="1:24" ht="12.75">
      <c r="A182" s="97"/>
      <c r="B182" s="97"/>
      <c r="C182" s="111"/>
      <c r="D182" s="112"/>
      <c r="E182" s="112"/>
      <c r="F182" s="161"/>
      <c r="G182" s="161"/>
      <c r="H182" s="161"/>
      <c r="I182" s="161"/>
      <c r="J182" s="161"/>
      <c r="K182" s="161"/>
      <c r="L182" s="161"/>
      <c r="M182" s="161"/>
      <c r="N182" s="36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ht="12.75">
      <c r="A183" s="97" t="s">
        <v>175</v>
      </c>
      <c r="B183" s="97"/>
      <c r="C183" s="111" t="s">
        <v>16</v>
      </c>
      <c r="D183" s="112" t="s">
        <v>16</v>
      </c>
      <c r="E183" s="112" t="s">
        <v>16</v>
      </c>
      <c r="F183" s="161" t="s">
        <v>16</v>
      </c>
      <c r="G183" s="161" t="s">
        <v>16</v>
      </c>
      <c r="H183" s="161" t="s">
        <v>16</v>
      </c>
      <c r="I183" s="161" t="s">
        <v>16</v>
      </c>
      <c r="J183" s="161" t="s">
        <v>16</v>
      </c>
      <c r="K183" s="161" t="s">
        <v>16</v>
      </c>
      <c r="L183" s="161">
        <v>0.014</v>
      </c>
      <c r="M183" s="161" t="s">
        <v>16</v>
      </c>
      <c r="N183" s="36"/>
      <c r="O183" s="161" t="s">
        <v>16</v>
      </c>
      <c r="P183" s="161" t="s">
        <v>16</v>
      </c>
      <c r="Q183" s="161" t="s">
        <v>16</v>
      </c>
      <c r="R183" s="161" t="s">
        <v>16</v>
      </c>
      <c r="S183" s="161" t="s">
        <v>16</v>
      </c>
      <c r="T183" s="161" t="s">
        <v>16</v>
      </c>
      <c r="U183" s="161" t="s">
        <v>16</v>
      </c>
      <c r="V183" s="161" t="s">
        <v>16</v>
      </c>
      <c r="W183" s="161" t="s">
        <v>16</v>
      </c>
      <c r="X183" s="161" t="s">
        <v>16</v>
      </c>
    </row>
    <row r="184" spans="1:24" ht="12.75">
      <c r="A184" s="97"/>
      <c r="B184" s="97"/>
      <c r="C184" s="111"/>
      <c r="D184" s="112"/>
      <c r="E184" s="112"/>
      <c r="F184" s="161"/>
      <c r="G184" s="161"/>
      <c r="H184" s="161"/>
      <c r="I184" s="161"/>
      <c r="J184" s="161"/>
      <c r="K184" s="161"/>
      <c r="L184" s="161"/>
      <c r="M184" s="161"/>
      <c r="N184" s="36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ht="12.75">
      <c r="A185" s="97" t="s">
        <v>128</v>
      </c>
      <c r="B185" s="97"/>
      <c r="C185" s="112">
        <v>0.33</v>
      </c>
      <c r="D185" s="112">
        <v>0.94</v>
      </c>
      <c r="E185" s="112">
        <v>3.8</v>
      </c>
      <c r="F185" s="161">
        <v>2.41</v>
      </c>
      <c r="G185" s="161">
        <v>1.7150312069368945</v>
      </c>
      <c r="H185" s="161">
        <v>2.34</v>
      </c>
      <c r="I185" s="161">
        <v>1.5678</v>
      </c>
      <c r="J185" s="161">
        <v>1.35</v>
      </c>
      <c r="K185" s="161">
        <f>SUM('[1]Table 9'!B230:I230)/1000</f>
        <v>1.417</v>
      </c>
      <c r="L185" s="161">
        <v>1.086</v>
      </c>
      <c r="M185" s="161">
        <v>1.371</v>
      </c>
      <c r="N185" s="36"/>
      <c r="O185" s="114">
        <f>($M185/C185)-1</f>
        <v>3.1545454545454543</v>
      </c>
      <c r="P185" s="114">
        <f aca="true" t="shared" si="31" ref="P185:X185">($M185/D185)-1</f>
        <v>0.4585106382978723</v>
      </c>
      <c r="Q185" s="114">
        <f t="shared" si="31"/>
        <v>-0.6392105263157895</v>
      </c>
      <c r="R185" s="114">
        <f t="shared" si="31"/>
        <v>-0.4311203319502075</v>
      </c>
      <c r="S185" s="114">
        <f t="shared" si="31"/>
        <v>-0.20059763667586328</v>
      </c>
      <c r="T185" s="114">
        <f t="shared" si="31"/>
        <v>-0.4141025641025641</v>
      </c>
      <c r="U185" s="114">
        <f t="shared" si="31"/>
        <v>-0.12552621507845396</v>
      </c>
      <c r="V185" s="114">
        <f t="shared" si="31"/>
        <v>0.015555555555555545</v>
      </c>
      <c r="W185" s="114">
        <f t="shared" si="31"/>
        <v>-0.032462949894142556</v>
      </c>
      <c r="X185" s="114">
        <f t="shared" si="31"/>
        <v>0.26243093922651917</v>
      </c>
    </row>
    <row r="186" spans="1:24" ht="12.75">
      <c r="A186" s="97"/>
      <c r="B186" s="97"/>
      <c r="C186" s="112"/>
      <c r="D186" s="112"/>
      <c r="E186" s="112"/>
      <c r="F186" s="161"/>
      <c r="G186" s="161"/>
      <c r="H186" s="161"/>
      <c r="I186" s="161"/>
      <c r="J186" s="161"/>
      <c r="K186" s="161"/>
      <c r="L186" s="161"/>
      <c r="M186" s="161"/>
      <c r="N186" s="36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</row>
    <row r="187" spans="1:24" ht="13.5">
      <c r="A187" s="115" t="s">
        <v>141</v>
      </c>
      <c r="B187" s="184"/>
      <c r="C187" s="175">
        <v>81.44</v>
      </c>
      <c r="D187" s="175">
        <v>68.94</v>
      </c>
      <c r="E187" s="175">
        <v>66.17</v>
      </c>
      <c r="F187" s="185">
        <v>84.35</v>
      </c>
      <c r="G187" s="185">
        <v>86.19</v>
      </c>
      <c r="H187" s="185">
        <v>73.11</v>
      </c>
      <c r="I187" s="185">
        <v>64.3496</v>
      </c>
      <c r="J187" s="185">
        <v>75.55</v>
      </c>
      <c r="K187" s="185">
        <f>K165+K167+K177+K179+K181+K185</f>
        <v>84.41460000000001</v>
      </c>
      <c r="L187" s="185">
        <v>109.827</v>
      </c>
      <c r="M187" s="354">
        <v>82.354</v>
      </c>
      <c r="N187" s="167"/>
      <c r="O187" s="379">
        <f>($M187/C187)-1</f>
        <v>0.011222986247544142</v>
      </c>
      <c r="P187" s="379">
        <f aca="true" t="shared" si="32" ref="P187:X187">($M187/D187)-1</f>
        <v>0.1945749927473166</v>
      </c>
      <c r="Q187" s="379">
        <f t="shared" si="32"/>
        <v>0.24458213692005426</v>
      </c>
      <c r="R187" s="379">
        <f t="shared" si="32"/>
        <v>-0.023663307646710097</v>
      </c>
      <c r="S187" s="379">
        <f t="shared" si="32"/>
        <v>-0.044506323239354884</v>
      </c>
      <c r="T187" s="379">
        <f t="shared" si="32"/>
        <v>0.12643961154424832</v>
      </c>
      <c r="U187" s="379">
        <f t="shared" si="32"/>
        <v>0.27979039496749025</v>
      </c>
      <c r="V187" s="379">
        <f t="shared" si="32"/>
        <v>0.09005956320317665</v>
      </c>
      <c r="W187" s="379">
        <f t="shared" si="32"/>
        <v>-0.024410469279011027</v>
      </c>
      <c r="X187" s="379">
        <f t="shared" si="32"/>
        <v>-0.25014795997341277</v>
      </c>
    </row>
    <row r="188" spans="1:24" ht="12.75">
      <c r="A188" s="107"/>
      <c r="B188" s="97"/>
      <c r="C188" s="111"/>
      <c r="D188" s="111"/>
      <c r="E188" s="111"/>
      <c r="F188" s="161"/>
      <c r="G188" s="161"/>
      <c r="H188" s="161"/>
      <c r="I188" s="161"/>
      <c r="J188" s="161"/>
      <c r="K188" s="161"/>
      <c r="L188" s="161"/>
      <c r="M188" s="161"/>
      <c r="N188" s="36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</row>
    <row r="189" spans="1:24" ht="12.75">
      <c r="A189" s="97" t="s">
        <v>267</v>
      </c>
      <c r="B189" s="97"/>
      <c r="C189" s="113">
        <v>48575</v>
      </c>
      <c r="D189" s="113">
        <v>45670</v>
      </c>
      <c r="E189" s="113">
        <v>42703.4</v>
      </c>
      <c r="F189" s="113">
        <v>42438</v>
      </c>
      <c r="G189" s="113">
        <v>44570</v>
      </c>
      <c r="H189" s="113">
        <v>40528</v>
      </c>
      <c r="I189" s="113">
        <v>38062</v>
      </c>
      <c r="J189" s="113">
        <v>38420</v>
      </c>
      <c r="K189" s="113">
        <v>33481.96887034893</v>
      </c>
      <c r="L189" s="113">
        <v>40217</v>
      </c>
      <c r="M189" s="113">
        <v>37551</v>
      </c>
      <c r="N189" s="36"/>
      <c r="O189" s="114">
        <f>($M189/C189)-1</f>
        <v>-0.22694801852804936</v>
      </c>
      <c r="P189" s="114">
        <f aca="true" t="shared" si="33" ref="P189:X189">($M189/D189)-1</f>
        <v>-0.1777753448653383</v>
      </c>
      <c r="Q189" s="114">
        <f t="shared" si="33"/>
        <v>-0.12065549815705545</v>
      </c>
      <c r="R189" s="114">
        <f t="shared" si="33"/>
        <v>-0.11515622790894953</v>
      </c>
      <c r="S189" s="114">
        <f t="shared" si="33"/>
        <v>-0.15748261162216737</v>
      </c>
      <c r="T189" s="114">
        <f t="shared" si="33"/>
        <v>-0.07345538886695613</v>
      </c>
      <c r="U189" s="114">
        <f t="shared" si="33"/>
        <v>-0.013425463717093189</v>
      </c>
      <c r="V189" s="114">
        <f t="shared" si="33"/>
        <v>-0.022618427902134308</v>
      </c>
      <c r="W189" s="114">
        <f t="shared" si="33"/>
        <v>0.12152902791969722</v>
      </c>
      <c r="X189" s="114">
        <f t="shared" si="33"/>
        <v>-0.06629037471715937</v>
      </c>
    </row>
    <row r="190" spans="1:2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45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12.75">
      <c r="A191" s="105" t="s">
        <v>459</v>
      </c>
      <c r="B191" s="97"/>
      <c r="C191" s="97"/>
      <c r="D191" s="97"/>
      <c r="E191" s="97"/>
      <c r="F191" s="126"/>
      <c r="G191" s="126"/>
      <c r="H191" s="126"/>
      <c r="I191" s="126"/>
      <c r="J191" s="126"/>
      <c r="K191" s="126"/>
      <c r="L191" s="126"/>
      <c r="M191" s="126"/>
      <c r="N191" s="97"/>
      <c r="O191" s="127"/>
      <c r="P191" s="127"/>
      <c r="Q191" s="127"/>
      <c r="R191" s="97"/>
      <c r="S191" s="10"/>
      <c r="T191" s="10"/>
      <c r="U191" s="10"/>
      <c r="V191" s="10"/>
      <c r="W191" s="10"/>
    </row>
    <row r="192" spans="1:23" ht="12.75">
      <c r="A192" s="97"/>
      <c r="B192" s="107"/>
      <c r="C192" s="97"/>
      <c r="D192" s="97"/>
      <c r="E192" s="97"/>
      <c r="F192" s="126"/>
      <c r="G192" s="126"/>
      <c r="H192" s="126"/>
      <c r="I192" s="126"/>
      <c r="J192" s="126"/>
      <c r="K192" s="126"/>
      <c r="L192" s="126"/>
      <c r="M192" s="126"/>
      <c r="N192" s="97"/>
      <c r="O192" s="127"/>
      <c r="P192" s="127"/>
      <c r="Q192" s="127"/>
      <c r="R192" s="97"/>
      <c r="S192" s="10"/>
      <c r="T192" s="10"/>
      <c r="U192" s="10"/>
      <c r="V192" s="10"/>
      <c r="W192" s="10"/>
    </row>
    <row r="193" spans="1:24" ht="12.75">
      <c r="A193" s="100"/>
      <c r="B193" s="105"/>
      <c r="C193" s="411" t="s">
        <v>238</v>
      </c>
      <c r="D193" s="411"/>
      <c r="E193" s="411"/>
      <c r="F193" s="411"/>
      <c r="G193" s="411"/>
      <c r="H193" s="411"/>
      <c r="I193" s="411"/>
      <c r="J193" s="411"/>
      <c r="K193" s="411"/>
      <c r="L193" s="412"/>
      <c r="M193" s="412"/>
      <c r="N193" s="10"/>
      <c r="O193" s="409" t="s">
        <v>239</v>
      </c>
      <c r="P193" s="409"/>
      <c r="Q193" s="409"/>
      <c r="R193" s="409"/>
      <c r="S193" s="409"/>
      <c r="T193" s="409"/>
      <c r="U193" s="409"/>
      <c r="V193" s="409"/>
      <c r="W193" s="410"/>
      <c r="X193" s="410"/>
    </row>
    <row r="194" spans="1:24" ht="12.75">
      <c r="A194" s="105"/>
      <c r="B194" s="105"/>
      <c r="C194" s="101">
        <v>1990</v>
      </c>
      <c r="D194" s="101">
        <v>1992</v>
      </c>
      <c r="E194" s="101">
        <v>1994</v>
      </c>
      <c r="F194" s="106">
        <v>1996</v>
      </c>
      <c r="G194" s="106">
        <v>1998</v>
      </c>
      <c r="H194" s="106">
        <v>2000</v>
      </c>
      <c r="I194" s="106">
        <v>2002</v>
      </c>
      <c r="J194" s="106">
        <v>2004</v>
      </c>
      <c r="K194" s="106">
        <v>2006</v>
      </c>
      <c r="L194" s="106">
        <v>2008</v>
      </c>
      <c r="M194" s="106">
        <v>2010</v>
      </c>
      <c r="N194" s="10"/>
      <c r="O194" s="311" t="s">
        <v>448</v>
      </c>
      <c r="P194" s="311" t="s">
        <v>449</v>
      </c>
      <c r="Q194" s="311" t="s">
        <v>450</v>
      </c>
      <c r="R194" s="311" t="s">
        <v>451</v>
      </c>
      <c r="S194" s="101" t="s">
        <v>452</v>
      </c>
      <c r="T194" s="12" t="s">
        <v>453</v>
      </c>
      <c r="U194" s="12" t="s">
        <v>454</v>
      </c>
      <c r="V194" s="12" t="s">
        <v>455</v>
      </c>
      <c r="W194" s="12" t="s">
        <v>456</v>
      </c>
      <c r="X194" s="12" t="s">
        <v>457</v>
      </c>
    </row>
    <row r="195" spans="1:23" ht="12.75">
      <c r="A195" s="100"/>
      <c r="B195" s="100"/>
      <c r="C195" s="100"/>
      <c r="D195" s="100"/>
      <c r="E195" s="100"/>
      <c r="F195" s="179"/>
      <c r="G195" s="179"/>
      <c r="H195" s="179"/>
      <c r="I195" s="179"/>
      <c r="J195" s="126"/>
      <c r="K195" s="126"/>
      <c r="L195" s="126"/>
      <c r="M195" s="126"/>
      <c r="N195" s="10"/>
      <c r="O195" s="100"/>
      <c r="P195" s="180"/>
      <c r="Q195" s="180"/>
      <c r="R195" s="180"/>
      <c r="S195" s="97"/>
      <c r="T195" s="10"/>
      <c r="U195" s="10"/>
      <c r="V195" s="10"/>
      <c r="W195" s="10"/>
    </row>
    <row r="196" spans="1:24" ht="12.75">
      <c r="A196" s="105" t="s">
        <v>174</v>
      </c>
      <c r="B196" s="105"/>
      <c r="C196" s="101" t="s">
        <v>256</v>
      </c>
      <c r="D196" s="101" t="s">
        <v>256</v>
      </c>
      <c r="E196" s="101" t="s">
        <v>256</v>
      </c>
      <c r="F196" s="130" t="s">
        <v>256</v>
      </c>
      <c r="G196" s="130" t="s">
        <v>256</v>
      </c>
      <c r="H196" s="130" t="s">
        <v>256</v>
      </c>
      <c r="I196" s="130" t="s">
        <v>256</v>
      </c>
      <c r="J196" s="130" t="s">
        <v>256</v>
      </c>
      <c r="K196" s="101" t="s">
        <v>256</v>
      </c>
      <c r="L196" s="130" t="s">
        <v>256</v>
      </c>
      <c r="M196" s="130" t="s">
        <v>256</v>
      </c>
      <c r="N196" s="10"/>
      <c r="O196" s="101" t="s">
        <v>256</v>
      </c>
      <c r="P196" s="101" t="s">
        <v>256</v>
      </c>
      <c r="Q196" s="101" t="s">
        <v>256</v>
      </c>
      <c r="R196" s="130" t="s">
        <v>256</v>
      </c>
      <c r="S196" s="101" t="s">
        <v>256</v>
      </c>
      <c r="T196" s="130" t="s">
        <v>256</v>
      </c>
      <c r="U196" s="130" t="s">
        <v>256</v>
      </c>
      <c r="V196" s="130" t="s">
        <v>256</v>
      </c>
      <c r="W196" s="130" t="s">
        <v>256</v>
      </c>
      <c r="X196" s="130" t="s">
        <v>256</v>
      </c>
    </row>
    <row r="197" spans="1:23" ht="12.75">
      <c r="A197" s="97"/>
      <c r="B197" s="97"/>
      <c r="C197" s="97"/>
      <c r="D197" s="97"/>
      <c r="E197" s="97"/>
      <c r="F197" s="126"/>
      <c r="G197" s="126"/>
      <c r="H197" s="126"/>
      <c r="I197" s="126"/>
      <c r="J197" s="126"/>
      <c r="K197" s="126"/>
      <c r="L197" s="126"/>
      <c r="M197" s="126"/>
      <c r="N197" s="10"/>
      <c r="O197" s="97"/>
      <c r="P197" s="127"/>
      <c r="Q197" s="127"/>
      <c r="R197" s="127"/>
      <c r="S197" s="97"/>
      <c r="T197" s="10"/>
      <c r="U197" s="10"/>
      <c r="V197" s="10"/>
      <c r="W197" s="10"/>
    </row>
    <row r="198" spans="1:24" ht="12.75">
      <c r="A198" s="97" t="s">
        <v>123</v>
      </c>
      <c r="B198" s="97"/>
      <c r="C198" s="113">
        <v>467</v>
      </c>
      <c r="D198" s="113">
        <v>525</v>
      </c>
      <c r="E198" s="113">
        <v>85.5</v>
      </c>
      <c r="F198" s="113">
        <v>226</v>
      </c>
      <c r="G198" s="50">
        <v>663.6185139193408</v>
      </c>
      <c r="H198" s="50">
        <v>243.8</v>
      </c>
      <c r="I198" s="50">
        <v>70.4</v>
      </c>
      <c r="J198" s="26">
        <v>237.56591036497844</v>
      </c>
      <c r="K198" s="50">
        <f>'[1]Table 8'!J68</f>
        <v>646</v>
      </c>
      <c r="L198" s="50">
        <v>737</v>
      </c>
      <c r="M198" s="50">
        <v>1337</v>
      </c>
      <c r="N198" s="36"/>
      <c r="O198" s="114">
        <f>($M198/C198)-1</f>
        <v>1.8629550321199142</v>
      </c>
      <c r="P198" s="114">
        <f aca="true" t="shared" si="34" ref="P198:X198">($M198/D198)-1</f>
        <v>1.5466666666666669</v>
      </c>
      <c r="Q198" s="114">
        <f t="shared" si="34"/>
        <v>14.637426900584796</v>
      </c>
      <c r="R198" s="114">
        <f t="shared" si="34"/>
        <v>4.915929203539823</v>
      </c>
      <c r="S198" s="114">
        <f t="shared" si="34"/>
        <v>1.0147117236131016</v>
      </c>
      <c r="T198" s="114">
        <f t="shared" si="34"/>
        <v>4.484003281378179</v>
      </c>
      <c r="U198" s="114">
        <f t="shared" si="34"/>
        <v>17.99147727272727</v>
      </c>
      <c r="V198" s="114">
        <f t="shared" si="34"/>
        <v>4.627911841164137</v>
      </c>
      <c r="W198" s="114">
        <f t="shared" si="34"/>
        <v>1.0696594427244581</v>
      </c>
      <c r="X198" s="114">
        <f t="shared" si="34"/>
        <v>0.814111261872456</v>
      </c>
    </row>
    <row r="199" spans="1:24" ht="12.75">
      <c r="A199" s="97"/>
      <c r="B199" s="97"/>
      <c r="C199" s="111"/>
      <c r="D199" s="111"/>
      <c r="E199" s="111"/>
      <c r="F199" s="113"/>
      <c r="G199" s="161"/>
      <c r="H199" s="161"/>
      <c r="I199" s="161"/>
      <c r="J199" s="161"/>
      <c r="K199" s="161"/>
      <c r="L199" s="161"/>
      <c r="M199" s="161"/>
      <c r="N199" s="36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ht="12.75">
      <c r="A200" s="97" t="s">
        <v>176</v>
      </c>
      <c r="B200" s="97"/>
      <c r="C200" s="113">
        <v>1603</v>
      </c>
      <c r="D200" s="113">
        <v>1343</v>
      </c>
      <c r="E200" s="113">
        <v>596.9</v>
      </c>
      <c r="F200" s="113">
        <v>292</v>
      </c>
      <c r="G200" s="50">
        <v>1171.1706117296426</v>
      </c>
      <c r="H200" s="50">
        <v>365.7</v>
      </c>
      <c r="I200" s="50">
        <v>193.8</v>
      </c>
      <c r="J200" s="26">
        <v>448.180602775815</v>
      </c>
      <c r="K200" s="50">
        <f>'[1]Table 8'!J154</f>
        <v>970</v>
      </c>
      <c r="L200" s="50">
        <v>972</v>
      </c>
      <c r="M200" s="50">
        <v>1054</v>
      </c>
      <c r="N200" s="36"/>
      <c r="O200" s="114">
        <f>($M200/C200)-1</f>
        <v>-0.3424828446662508</v>
      </c>
      <c r="P200" s="114">
        <f aca="true" t="shared" si="35" ref="P200:X200">($M200/D200)-1</f>
        <v>-0.21518987341772156</v>
      </c>
      <c r="Q200" s="114">
        <f t="shared" si="35"/>
        <v>0.7657899145585525</v>
      </c>
      <c r="R200" s="114">
        <f t="shared" si="35"/>
        <v>2.6095890410958904</v>
      </c>
      <c r="S200" s="114">
        <f t="shared" si="35"/>
        <v>-0.10004572395869737</v>
      </c>
      <c r="T200" s="114">
        <f t="shared" si="35"/>
        <v>1.882143833743506</v>
      </c>
      <c r="U200" s="114">
        <f t="shared" si="35"/>
        <v>4.43859649122807</v>
      </c>
      <c r="V200" s="114">
        <f t="shared" si="35"/>
        <v>1.3517305154931543</v>
      </c>
      <c r="W200" s="114">
        <f t="shared" si="35"/>
        <v>0.08659793814432981</v>
      </c>
      <c r="X200" s="114">
        <f t="shared" si="35"/>
        <v>0.08436213991769548</v>
      </c>
    </row>
    <row r="201" spans="1:24" ht="12.75">
      <c r="A201" s="97"/>
      <c r="B201" s="97"/>
      <c r="C201" s="111"/>
      <c r="D201" s="111"/>
      <c r="E201" s="111"/>
      <c r="F201" s="113"/>
      <c r="G201" s="161"/>
      <c r="H201" s="161"/>
      <c r="I201" s="161"/>
      <c r="J201" s="161"/>
      <c r="K201" s="161"/>
      <c r="L201" s="161"/>
      <c r="M201" s="161"/>
      <c r="N201" s="36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ht="12.75">
      <c r="A202" s="97" t="s">
        <v>125</v>
      </c>
      <c r="B202" s="97"/>
      <c r="C202" s="111"/>
      <c r="D202" s="111"/>
      <c r="E202" s="111"/>
      <c r="F202" s="113"/>
      <c r="G202" s="161"/>
      <c r="H202" s="161"/>
      <c r="I202" s="161"/>
      <c r="J202" s="161"/>
      <c r="K202" s="161"/>
      <c r="L202" s="161"/>
      <c r="M202" s="161"/>
      <c r="N202" s="36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ht="12.75">
      <c r="A203" s="97"/>
      <c r="B203" s="97"/>
      <c r="C203" s="111"/>
      <c r="D203" s="111"/>
      <c r="E203" s="111"/>
      <c r="F203" s="113"/>
      <c r="G203" s="161"/>
      <c r="H203" s="161"/>
      <c r="I203" s="161"/>
      <c r="J203" s="161"/>
      <c r="K203" s="161"/>
      <c r="L203" s="161"/>
      <c r="M203" s="161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4" spans="1:24" ht="12.75">
      <c r="A204" s="110" t="s">
        <v>257</v>
      </c>
      <c r="B204" s="110"/>
      <c r="C204" s="181" t="s">
        <v>16</v>
      </c>
      <c r="D204" s="181" t="s">
        <v>16</v>
      </c>
      <c r="E204" s="181" t="s">
        <v>16</v>
      </c>
      <c r="F204" s="134" t="s">
        <v>16</v>
      </c>
      <c r="G204" s="181">
        <v>28.6</v>
      </c>
      <c r="H204" s="181" t="s">
        <v>16</v>
      </c>
      <c r="I204" s="181" t="s">
        <v>16</v>
      </c>
      <c r="J204" s="181" t="s">
        <v>16</v>
      </c>
      <c r="K204" s="181" t="s">
        <v>16</v>
      </c>
      <c r="L204" s="187" t="s">
        <v>16</v>
      </c>
      <c r="M204" s="187" t="s">
        <v>16</v>
      </c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ht="12.75">
      <c r="A205" s="110" t="s">
        <v>258</v>
      </c>
      <c r="B205" s="110"/>
      <c r="C205" s="181" t="s">
        <v>16</v>
      </c>
      <c r="D205" s="181" t="s">
        <v>16</v>
      </c>
      <c r="E205" s="181" t="s">
        <v>16</v>
      </c>
      <c r="F205" s="134" t="s">
        <v>16</v>
      </c>
      <c r="G205" s="181" t="s">
        <v>16</v>
      </c>
      <c r="H205" s="181" t="s">
        <v>16</v>
      </c>
      <c r="I205" s="181" t="s">
        <v>16</v>
      </c>
      <c r="J205" s="181" t="s">
        <v>16</v>
      </c>
      <c r="K205" s="181" t="s">
        <v>16</v>
      </c>
      <c r="L205" s="187" t="s">
        <v>16</v>
      </c>
      <c r="M205" s="187" t="s">
        <v>16</v>
      </c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ht="12.75">
      <c r="A206" s="110" t="s">
        <v>259</v>
      </c>
      <c r="B206" s="110"/>
      <c r="C206" s="134" t="s">
        <v>16</v>
      </c>
      <c r="D206" s="134">
        <v>67</v>
      </c>
      <c r="E206" s="181">
        <v>180</v>
      </c>
      <c r="F206" s="134">
        <v>25</v>
      </c>
      <c r="G206" s="181">
        <v>5.4</v>
      </c>
      <c r="H206" s="181" t="s">
        <v>16</v>
      </c>
      <c r="I206" s="181" t="s">
        <v>16</v>
      </c>
      <c r="J206" s="181" t="s">
        <v>16</v>
      </c>
      <c r="K206" s="181" t="s">
        <v>16</v>
      </c>
      <c r="L206" s="187" t="s">
        <v>16</v>
      </c>
      <c r="M206" s="187" t="s">
        <v>16</v>
      </c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ht="12.75">
      <c r="A207" s="110" t="s">
        <v>260</v>
      </c>
      <c r="B207" s="110"/>
      <c r="C207" s="134" t="s">
        <v>16</v>
      </c>
      <c r="D207" s="134">
        <v>131</v>
      </c>
      <c r="E207" s="181" t="s">
        <v>16</v>
      </c>
      <c r="F207" s="134" t="s">
        <v>16</v>
      </c>
      <c r="G207" s="134">
        <v>189.8</v>
      </c>
      <c r="H207" s="134" t="s">
        <v>16</v>
      </c>
      <c r="I207" s="136">
        <v>48.8</v>
      </c>
      <c r="J207" s="134">
        <v>55</v>
      </c>
      <c r="K207" s="134">
        <v>149</v>
      </c>
      <c r="L207" s="134">
        <v>316</v>
      </c>
      <c r="M207" s="134">
        <v>361</v>
      </c>
      <c r="O207" s="187" t="s">
        <v>16</v>
      </c>
      <c r="P207" s="114">
        <f aca="true" t="shared" si="36" ref="P207:X207">($M207/D207)-1</f>
        <v>1.7557251908396947</v>
      </c>
      <c r="Q207" s="187" t="s">
        <v>16</v>
      </c>
      <c r="R207" s="187" t="s">
        <v>16</v>
      </c>
      <c r="S207" s="114">
        <f t="shared" si="36"/>
        <v>0.9020021074815594</v>
      </c>
      <c r="T207" s="187" t="s">
        <v>16</v>
      </c>
      <c r="U207" s="114">
        <f t="shared" si="36"/>
        <v>6.397540983606558</v>
      </c>
      <c r="V207" s="114">
        <f t="shared" si="36"/>
        <v>5.5636363636363635</v>
      </c>
      <c r="W207" s="114">
        <f t="shared" si="36"/>
        <v>1.422818791946309</v>
      </c>
      <c r="X207" s="114">
        <f t="shared" si="36"/>
        <v>0.14240506329113933</v>
      </c>
    </row>
    <row r="208" spans="1:24" ht="12.75">
      <c r="A208" s="110" t="s">
        <v>265</v>
      </c>
      <c r="B208" s="97"/>
      <c r="C208" s="111" t="s">
        <v>16</v>
      </c>
      <c r="D208" s="111" t="s">
        <v>16</v>
      </c>
      <c r="E208" s="111" t="s">
        <v>16</v>
      </c>
      <c r="F208" s="113" t="s">
        <v>16</v>
      </c>
      <c r="G208" s="134">
        <v>10.4</v>
      </c>
      <c r="H208" s="113" t="s">
        <v>16</v>
      </c>
      <c r="I208" s="113" t="s">
        <v>16</v>
      </c>
      <c r="J208" s="181" t="s">
        <v>16</v>
      </c>
      <c r="K208" s="113" t="s">
        <v>16</v>
      </c>
      <c r="L208" s="187" t="s">
        <v>16</v>
      </c>
      <c r="M208" s="187" t="s">
        <v>16</v>
      </c>
      <c r="O208" s="187" t="s">
        <v>16</v>
      </c>
      <c r="P208" s="187" t="s">
        <v>16</v>
      </c>
      <c r="Q208" s="187" t="s">
        <v>16</v>
      </c>
      <c r="R208" s="187" t="s">
        <v>16</v>
      </c>
      <c r="S208" s="187" t="s">
        <v>16</v>
      </c>
      <c r="T208" s="187" t="s">
        <v>16</v>
      </c>
      <c r="U208" s="187" t="s">
        <v>16</v>
      </c>
      <c r="V208" s="187" t="s">
        <v>16</v>
      </c>
      <c r="W208" s="187" t="s">
        <v>16</v>
      </c>
      <c r="X208" s="187" t="s">
        <v>16</v>
      </c>
    </row>
    <row r="209" spans="1:24" ht="12.75">
      <c r="A209" s="110"/>
      <c r="B209" s="97"/>
      <c r="C209" s="111"/>
      <c r="D209" s="111"/>
      <c r="E209" s="111"/>
      <c r="F209" s="113"/>
      <c r="G209" s="113"/>
      <c r="H209" s="113"/>
      <c r="I209" s="113"/>
      <c r="J209" s="181"/>
      <c r="K209" s="113"/>
      <c r="L209" s="113"/>
      <c r="M209" s="113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ht="12.75">
      <c r="A210" s="97" t="s">
        <v>185</v>
      </c>
      <c r="B210" s="97"/>
      <c r="C210" s="113" t="s">
        <v>16</v>
      </c>
      <c r="D210" s="113">
        <v>198</v>
      </c>
      <c r="E210" s="113">
        <v>180.3</v>
      </c>
      <c r="F210" s="113">
        <v>25</v>
      </c>
      <c r="G210" s="50">
        <v>234.20825380373395</v>
      </c>
      <c r="H210" s="50" t="s">
        <v>16</v>
      </c>
      <c r="I210" s="50">
        <v>48.8</v>
      </c>
      <c r="J210" s="26">
        <v>54.72768172119733</v>
      </c>
      <c r="K210" s="113">
        <v>149</v>
      </c>
      <c r="L210" s="113">
        <v>316</v>
      </c>
      <c r="M210" s="113">
        <v>361</v>
      </c>
      <c r="O210" s="187" t="s">
        <v>16</v>
      </c>
      <c r="P210" s="114">
        <f aca="true" t="shared" si="37" ref="P210:X210">($M210/D210)-1</f>
        <v>0.8232323232323233</v>
      </c>
      <c r="Q210" s="114">
        <f t="shared" si="37"/>
        <v>1.002218524681087</v>
      </c>
      <c r="R210" s="114">
        <f t="shared" si="37"/>
        <v>13.44</v>
      </c>
      <c r="S210" s="114">
        <f t="shared" si="37"/>
        <v>0.5413632702394735</v>
      </c>
      <c r="T210" s="187" t="s">
        <v>16</v>
      </c>
      <c r="U210" s="114">
        <f t="shared" si="37"/>
        <v>6.397540983606558</v>
      </c>
      <c r="V210" s="114">
        <f t="shared" si="37"/>
        <v>5.596296218777638</v>
      </c>
      <c r="W210" s="114">
        <f t="shared" si="37"/>
        <v>1.422818791946309</v>
      </c>
      <c r="X210" s="114">
        <f t="shared" si="37"/>
        <v>0.14240506329113933</v>
      </c>
    </row>
    <row r="211" spans="1:24" ht="12.75">
      <c r="A211" s="97"/>
      <c r="B211" s="97"/>
      <c r="C211" s="111"/>
      <c r="D211" s="111"/>
      <c r="E211" s="111"/>
      <c r="F211" s="113"/>
      <c r="G211" s="161"/>
      <c r="H211" s="161"/>
      <c r="I211" s="161"/>
      <c r="J211" s="161"/>
      <c r="K211" s="161"/>
      <c r="L211" s="161"/>
      <c r="M211" s="161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</row>
    <row r="212" spans="1:24" ht="12.75">
      <c r="A212" s="97" t="s">
        <v>126</v>
      </c>
      <c r="B212" s="97"/>
      <c r="C212" s="111">
        <v>810</v>
      </c>
      <c r="D212" s="111">
        <v>871</v>
      </c>
      <c r="E212" s="113">
        <v>216.1</v>
      </c>
      <c r="F212" s="113">
        <v>72</v>
      </c>
      <c r="G212" s="50">
        <v>522.4338324458744</v>
      </c>
      <c r="H212" s="50" t="s">
        <v>16</v>
      </c>
      <c r="I212" s="50">
        <v>39.1</v>
      </c>
      <c r="J212" s="26" t="s">
        <v>16</v>
      </c>
      <c r="K212" s="50">
        <f>'[1]Table 8'!J183</f>
        <v>68</v>
      </c>
      <c r="L212" s="50">
        <v>120</v>
      </c>
      <c r="M212" s="50" t="s">
        <v>16</v>
      </c>
      <c r="O212" s="187" t="s">
        <v>16</v>
      </c>
      <c r="P212" s="187" t="s">
        <v>16</v>
      </c>
      <c r="Q212" s="187" t="s">
        <v>16</v>
      </c>
      <c r="R212" s="187" t="s">
        <v>16</v>
      </c>
      <c r="S212" s="187" t="s">
        <v>16</v>
      </c>
      <c r="T212" s="187" t="s">
        <v>16</v>
      </c>
      <c r="U212" s="187" t="s">
        <v>16</v>
      </c>
      <c r="V212" s="187" t="s">
        <v>16</v>
      </c>
      <c r="W212" s="187" t="s">
        <v>16</v>
      </c>
      <c r="X212" s="187" t="s">
        <v>16</v>
      </c>
    </row>
    <row r="213" spans="1:24" ht="12.75">
      <c r="A213" s="97"/>
      <c r="B213" s="97"/>
      <c r="C213" s="111"/>
      <c r="D213" s="111"/>
      <c r="E213" s="111"/>
      <c r="F213" s="113"/>
      <c r="G213" s="186"/>
      <c r="H213" s="186"/>
      <c r="I213" s="186"/>
      <c r="J213" s="186"/>
      <c r="K213" s="186"/>
      <c r="L213" s="186"/>
      <c r="M213" s="186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</row>
    <row r="214" spans="1:24" ht="12.75">
      <c r="A214" s="97" t="s">
        <v>227</v>
      </c>
      <c r="B214" s="97"/>
      <c r="C214" s="113" t="s">
        <v>16</v>
      </c>
      <c r="D214" s="113">
        <v>84</v>
      </c>
      <c r="E214" s="111" t="s">
        <v>16</v>
      </c>
      <c r="F214" s="113" t="s">
        <v>16</v>
      </c>
      <c r="G214" s="187" t="s">
        <v>16</v>
      </c>
      <c r="H214" s="187" t="s">
        <v>16</v>
      </c>
      <c r="I214" s="187" t="s">
        <v>16</v>
      </c>
      <c r="J214" s="26" t="s">
        <v>16</v>
      </c>
      <c r="K214" s="187" t="str">
        <f>'[1]Table 8'!J194</f>
        <v>.</v>
      </c>
      <c r="L214" s="187" t="s">
        <v>16</v>
      </c>
      <c r="M214" s="187" t="s">
        <v>16</v>
      </c>
      <c r="O214" s="187" t="s">
        <v>16</v>
      </c>
      <c r="P214" s="187" t="s">
        <v>16</v>
      </c>
      <c r="Q214" s="187" t="s">
        <v>16</v>
      </c>
      <c r="R214" s="187" t="s">
        <v>16</v>
      </c>
      <c r="S214" s="187" t="s">
        <v>16</v>
      </c>
      <c r="T214" s="187" t="s">
        <v>16</v>
      </c>
      <c r="U214" s="187" t="s">
        <v>16</v>
      </c>
      <c r="V214" s="187" t="s">
        <v>16</v>
      </c>
      <c r="W214" s="187" t="s">
        <v>16</v>
      </c>
      <c r="X214" s="187" t="s">
        <v>16</v>
      </c>
    </row>
    <row r="215" spans="1:24" ht="12.75">
      <c r="A215" s="97"/>
      <c r="B215" s="97"/>
      <c r="C215" s="113"/>
      <c r="D215" s="113"/>
      <c r="E215" s="111"/>
      <c r="F215" s="113"/>
      <c r="G215" s="187"/>
      <c r="H215" s="187"/>
      <c r="I215" s="187"/>
      <c r="J215" s="26"/>
      <c r="K215" s="187"/>
      <c r="L215" s="187"/>
      <c r="M215" s="187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ht="12.75">
      <c r="A216" s="97" t="s">
        <v>175</v>
      </c>
      <c r="B216" s="97"/>
      <c r="C216" s="113" t="s">
        <v>16</v>
      </c>
      <c r="D216" s="113" t="s">
        <v>16</v>
      </c>
      <c r="E216" s="111" t="s">
        <v>16</v>
      </c>
      <c r="F216" s="113" t="s">
        <v>16</v>
      </c>
      <c r="G216" s="187" t="s">
        <v>16</v>
      </c>
      <c r="H216" s="187" t="s">
        <v>16</v>
      </c>
      <c r="I216" s="187" t="s">
        <v>16</v>
      </c>
      <c r="J216" s="26" t="s">
        <v>16</v>
      </c>
      <c r="K216" s="187" t="s">
        <v>16</v>
      </c>
      <c r="L216" s="187" t="s">
        <v>16</v>
      </c>
      <c r="M216" s="50">
        <v>210</v>
      </c>
      <c r="O216" s="187" t="s">
        <v>16</v>
      </c>
      <c r="P216" s="187" t="s">
        <v>16</v>
      </c>
      <c r="Q216" s="187" t="s">
        <v>16</v>
      </c>
      <c r="R216" s="187" t="s">
        <v>16</v>
      </c>
      <c r="S216" s="187" t="s">
        <v>16</v>
      </c>
      <c r="T216" s="187" t="s">
        <v>16</v>
      </c>
      <c r="U216" s="187" t="s">
        <v>16</v>
      </c>
      <c r="V216" s="187" t="s">
        <v>16</v>
      </c>
      <c r="W216" s="187" t="s">
        <v>16</v>
      </c>
      <c r="X216" s="187" t="s">
        <v>16</v>
      </c>
    </row>
    <row r="217" spans="1:24" ht="12.75">
      <c r="A217" s="97"/>
      <c r="B217" s="97"/>
      <c r="C217" s="111"/>
      <c r="D217" s="111"/>
      <c r="E217" s="111"/>
      <c r="F217" s="113"/>
      <c r="G217" s="111"/>
      <c r="H217" s="111"/>
      <c r="I217" s="111"/>
      <c r="J217" s="111"/>
      <c r="K217" s="111"/>
      <c r="L217" s="111"/>
      <c r="M217" s="111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ht="12.75">
      <c r="A218" s="97" t="s">
        <v>128</v>
      </c>
      <c r="B218" s="97"/>
      <c r="C218" s="113">
        <v>906</v>
      </c>
      <c r="D218" s="113">
        <v>1063</v>
      </c>
      <c r="E218" s="113">
        <v>610.3</v>
      </c>
      <c r="F218" s="113">
        <v>140</v>
      </c>
      <c r="G218" s="50">
        <v>339.4028875584916</v>
      </c>
      <c r="H218" s="50">
        <v>123</v>
      </c>
      <c r="I218" s="50">
        <v>97.8</v>
      </c>
      <c r="J218" s="26">
        <v>105.80685132764816</v>
      </c>
      <c r="K218" s="50">
        <f>'[1]Table 8'!J230</f>
        <v>271</v>
      </c>
      <c r="L218" s="50">
        <v>22</v>
      </c>
      <c r="M218" s="50">
        <v>423</v>
      </c>
      <c r="O218" s="114">
        <f>($M218/C218)-1</f>
        <v>-0.5331125827814569</v>
      </c>
      <c r="P218" s="114">
        <f aca="true" t="shared" si="38" ref="P218:X218">($M218/D218)-1</f>
        <v>-0.6020696142991533</v>
      </c>
      <c r="Q218" s="114">
        <f t="shared" si="38"/>
        <v>-0.30689824676388655</v>
      </c>
      <c r="R218" s="114">
        <f t="shared" si="38"/>
        <v>2.0214285714285714</v>
      </c>
      <c r="S218" s="114">
        <f t="shared" si="38"/>
        <v>0.24630642668619473</v>
      </c>
      <c r="T218" s="114">
        <f t="shared" si="38"/>
        <v>2.4390243902439024</v>
      </c>
      <c r="U218" s="114">
        <f t="shared" si="38"/>
        <v>3.325153374233129</v>
      </c>
      <c r="V218" s="114">
        <f t="shared" si="38"/>
        <v>2.9978507506107666</v>
      </c>
      <c r="W218" s="114">
        <f t="shared" si="38"/>
        <v>0.5608856088560885</v>
      </c>
      <c r="X218" s="114">
        <f t="shared" si="38"/>
        <v>18.227272727272727</v>
      </c>
    </row>
    <row r="219" spans="1:24" ht="12.75">
      <c r="A219" s="97"/>
      <c r="B219" s="97"/>
      <c r="C219" s="111"/>
      <c r="D219" s="111"/>
      <c r="E219" s="111"/>
      <c r="F219" s="113"/>
      <c r="G219" s="111"/>
      <c r="H219" s="111"/>
      <c r="I219" s="111"/>
      <c r="J219" s="111"/>
      <c r="K219" s="111"/>
      <c r="L219" s="111"/>
      <c r="M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</row>
    <row r="220" spans="1:24" ht="13.5">
      <c r="A220" s="115" t="s">
        <v>141</v>
      </c>
      <c r="B220" s="122"/>
      <c r="C220" s="116">
        <v>3786</v>
      </c>
      <c r="D220" s="116">
        <v>4084</v>
      </c>
      <c r="E220" s="116">
        <v>1689.1</v>
      </c>
      <c r="F220" s="116">
        <v>755</v>
      </c>
      <c r="G220" s="117">
        <v>2930.8340994570854</v>
      </c>
      <c r="H220" s="117">
        <v>732</v>
      </c>
      <c r="I220" s="117">
        <v>449.9</v>
      </c>
      <c r="J220" s="117">
        <v>846.2810461896387</v>
      </c>
      <c r="K220" s="117">
        <f>K198+K200+K210+K212+K218</f>
        <v>2104</v>
      </c>
      <c r="L220" s="117">
        <v>2167</v>
      </c>
      <c r="M220" s="267">
        <v>3360</v>
      </c>
      <c r="O220" s="379">
        <f>($M220/C220)-1</f>
        <v>-0.11251980982567356</v>
      </c>
      <c r="P220" s="379">
        <f aca="true" t="shared" si="39" ref="P220:X220">($M220/D220)-1</f>
        <v>-0.17727717923604314</v>
      </c>
      <c r="Q220" s="379">
        <f t="shared" si="39"/>
        <v>0.9892250310816413</v>
      </c>
      <c r="R220" s="379">
        <f t="shared" si="39"/>
        <v>3.450331125827814</v>
      </c>
      <c r="S220" s="379">
        <f t="shared" si="39"/>
        <v>0.14643131817744792</v>
      </c>
      <c r="T220" s="379">
        <f t="shared" si="39"/>
        <v>3.5901639344262293</v>
      </c>
      <c r="U220" s="379">
        <f t="shared" si="39"/>
        <v>6.468326294732163</v>
      </c>
      <c r="V220" s="379">
        <f t="shared" si="39"/>
        <v>2.97031224452955</v>
      </c>
      <c r="W220" s="379">
        <f t="shared" si="39"/>
        <v>0.5969581749049431</v>
      </c>
      <c r="X220" s="379">
        <f t="shared" si="39"/>
        <v>0.5505306875865252</v>
      </c>
    </row>
    <row r="221" spans="1:24" ht="12.75">
      <c r="A221" s="107"/>
      <c r="B221" s="107"/>
      <c r="C221" s="140"/>
      <c r="D221" s="109"/>
      <c r="E221" s="140"/>
      <c r="F221" s="113"/>
      <c r="G221" s="113"/>
      <c r="H221" s="113"/>
      <c r="I221" s="113"/>
      <c r="J221" s="113"/>
      <c r="K221" s="113"/>
      <c r="L221" s="113"/>
      <c r="M221" s="113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</row>
    <row r="222" spans="1:24" ht="12.75">
      <c r="A222" s="97" t="s">
        <v>267</v>
      </c>
      <c r="B222" s="97"/>
      <c r="C222" s="111">
        <v>906</v>
      </c>
      <c r="D222" s="113">
        <v>1062</v>
      </c>
      <c r="E222" s="113">
        <v>610.3</v>
      </c>
      <c r="F222" s="111">
        <v>193</v>
      </c>
      <c r="G222" s="111">
        <v>739</v>
      </c>
      <c r="H222" s="111">
        <v>131</v>
      </c>
      <c r="I222" s="36">
        <v>111</v>
      </c>
      <c r="J222" s="26">
        <v>255.20038558625316</v>
      </c>
      <c r="K222" s="188">
        <v>470.5997280196468</v>
      </c>
      <c r="L222" s="189">
        <v>439.40386984750063</v>
      </c>
      <c r="M222" s="342">
        <v>446</v>
      </c>
      <c r="O222" s="114">
        <f>($M222/C222)-1</f>
        <v>-0.5077262693156732</v>
      </c>
      <c r="P222" s="114">
        <f aca="true" t="shared" si="40" ref="P222:X222">($M222/D222)-1</f>
        <v>-0.5800376647834276</v>
      </c>
      <c r="Q222" s="114">
        <f t="shared" si="40"/>
        <v>-0.26921186301818767</v>
      </c>
      <c r="R222" s="114">
        <f t="shared" si="40"/>
        <v>1.3108808290155443</v>
      </c>
      <c r="S222" s="114">
        <f t="shared" si="40"/>
        <v>-0.3964817320703654</v>
      </c>
      <c r="T222" s="114">
        <f t="shared" si="40"/>
        <v>2.404580152671756</v>
      </c>
      <c r="U222" s="114">
        <f t="shared" si="40"/>
        <v>3.018018018018018</v>
      </c>
      <c r="V222" s="114">
        <f t="shared" si="40"/>
        <v>0.7476462622712612</v>
      </c>
      <c r="W222" s="114">
        <f t="shared" si="40"/>
        <v>-0.05227314542480954</v>
      </c>
      <c r="X222" s="114">
        <f t="shared" si="40"/>
        <v>0.015011543150015072</v>
      </c>
    </row>
    <row r="223" spans="1:2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45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45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ht="12.75">
      <c r="A225" s="105" t="s">
        <v>458</v>
      </c>
      <c r="B225" s="97"/>
      <c r="C225" s="97"/>
      <c r="D225" s="97"/>
      <c r="E225" s="97"/>
      <c r="F225" s="147"/>
      <c r="G225" s="147"/>
      <c r="H225" s="147"/>
      <c r="I225" s="147"/>
      <c r="J225" s="147"/>
      <c r="K225" s="147"/>
      <c r="L225" s="147"/>
      <c r="M225" s="147"/>
      <c r="O225" s="127"/>
      <c r="P225" s="127"/>
      <c r="Q225" s="127"/>
      <c r="R225" s="97"/>
      <c r="S225" s="10"/>
      <c r="T225" s="10"/>
      <c r="U225" s="10"/>
      <c r="V225" s="10"/>
      <c r="W225" s="10"/>
    </row>
    <row r="226" spans="1:23" ht="12.75">
      <c r="A226" s="97"/>
      <c r="B226" s="107"/>
      <c r="C226" s="97"/>
      <c r="D226" s="97"/>
      <c r="E226" s="97"/>
      <c r="F226" s="147"/>
      <c r="G226" s="147"/>
      <c r="H226" s="147"/>
      <c r="I226" s="147"/>
      <c r="J226" s="147"/>
      <c r="K226" s="147"/>
      <c r="L226" s="147"/>
      <c r="M226" s="147"/>
      <c r="O226" s="127"/>
      <c r="P226" s="127"/>
      <c r="Q226" s="127"/>
      <c r="R226" s="97"/>
      <c r="S226" s="10"/>
      <c r="T226" s="10"/>
      <c r="U226" s="10"/>
      <c r="V226" s="10"/>
      <c r="W226" s="10"/>
    </row>
    <row r="227" spans="1:24" ht="12.75">
      <c r="A227" s="100"/>
      <c r="B227" s="105" t="s">
        <v>158</v>
      </c>
      <c r="C227" s="411" t="s">
        <v>238</v>
      </c>
      <c r="D227" s="411"/>
      <c r="E227" s="411"/>
      <c r="F227" s="411"/>
      <c r="G227" s="411"/>
      <c r="H227" s="411"/>
      <c r="I227" s="411"/>
      <c r="J227" s="411"/>
      <c r="K227" s="411"/>
      <c r="L227" s="412"/>
      <c r="M227" s="412"/>
      <c r="O227" s="409" t="s">
        <v>239</v>
      </c>
      <c r="P227" s="409"/>
      <c r="Q227" s="409"/>
      <c r="R227" s="409"/>
      <c r="S227" s="409"/>
      <c r="T227" s="409"/>
      <c r="U227" s="409"/>
      <c r="V227" s="409"/>
      <c r="W227" s="410"/>
      <c r="X227" s="410"/>
    </row>
    <row r="228" spans="1:24" ht="12.75">
      <c r="A228" s="101"/>
      <c r="B228" s="102"/>
      <c r="C228" s="101">
        <v>1990</v>
      </c>
      <c r="D228" s="101">
        <v>1992</v>
      </c>
      <c r="E228" s="101">
        <v>1994</v>
      </c>
      <c r="F228" s="106">
        <v>1996</v>
      </c>
      <c r="G228" s="106">
        <v>1998</v>
      </c>
      <c r="H228" s="106">
        <v>2000</v>
      </c>
      <c r="I228" s="106">
        <v>2002</v>
      </c>
      <c r="J228" s="106">
        <v>2004</v>
      </c>
      <c r="K228" s="80">
        <v>2006</v>
      </c>
      <c r="L228" s="106">
        <v>2008</v>
      </c>
      <c r="M228" s="106">
        <v>2010</v>
      </c>
      <c r="O228" s="311" t="s">
        <v>448</v>
      </c>
      <c r="P228" s="311" t="s">
        <v>449</v>
      </c>
      <c r="Q228" s="311" t="s">
        <v>450</v>
      </c>
      <c r="R228" s="311" t="s">
        <v>451</v>
      </c>
      <c r="S228" s="101" t="s">
        <v>452</v>
      </c>
      <c r="T228" s="12" t="s">
        <v>453</v>
      </c>
      <c r="U228" s="12" t="s">
        <v>454</v>
      </c>
      <c r="V228" s="12" t="s">
        <v>455</v>
      </c>
      <c r="W228" s="12" t="s">
        <v>456</v>
      </c>
      <c r="X228" s="12" t="s">
        <v>457</v>
      </c>
    </row>
    <row r="229" spans="1:23" ht="12.75">
      <c r="A229" s="100"/>
      <c r="B229" s="100"/>
      <c r="C229" s="100"/>
      <c r="D229" s="100"/>
      <c r="E229" s="151"/>
      <c r="F229" s="152"/>
      <c r="G229" s="152"/>
      <c r="H229" s="152"/>
      <c r="I229" s="152"/>
      <c r="J229" s="98"/>
      <c r="K229" s="147"/>
      <c r="L229" s="147"/>
      <c r="M229" s="147"/>
      <c r="O229" s="97"/>
      <c r="P229" s="127"/>
      <c r="Q229" s="127"/>
      <c r="R229" s="127"/>
      <c r="S229" s="97"/>
      <c r="T229" s="10"/>
      <c r="U229" s="10"/>
      <c r="V229" s="10"/>
      <c r="W229" s="10"/>
    </row>
    <row r="230" spans="1:24" ht="12.75">
      <c r="A230" s="105" t="s">
        <v>174</v>
      </c>
      <c r="B230" s="100"/>
      <c r="C230" s="153" t="s">
        <v>268</v>
      </c>
      <c r="D230" s="153" t="s">
        <v>268</v>
      </c>
      <c r="E230" s="153" t="s">
        <v>268</v>
      </c>
      <c r="F230" s="154" t="s">
        <v>268</v>
      </c>
      <c r="G230" s="154" t="s">
        <v>268</v>
      </c>
      <c r="H230" s="154" t="s">
        <v>268</v>
      </c>
      <c r="I230" s="154" t="s">
        <v>268</v>
      </c>
      <c r="J230" s="153" t="s">
        <v>268</v>
      </c>
      <c r="K230" s="154" t="s">
        <v>268</v>
      </c>
      <c r="L230" s="154" t="s">
        <v>268</v>
      </c>
      <c r="M230" s="154" t="s">
        <v>268</v>
      </c>
      <c r="O230" s="153" t="s">
        <v>268</v>
      </c>
      <c r="P230" s="153" t="s">
        <v>268</v>
      </c>
      <c r="Q230" s="153" t="s">
        <v>268</v>
      </c>
      <c r="R230" s="154" t="s">
        <v>268</v>
      </c>
      <c r="S230" s="154" t="s">
        <v>268</v>
      </c>
      <c r="T230" s="154" t="s">
        <v>268</v>
      </c>
      <c r="U230" s="154" t="s">
        <v>268</v>
      </c>
      <c r="V230" s="154" t="s">
        <v>268</v>
      </c>
      <c r="W230" s="154" t="s">
        <v>268</v>
      </c>
      <c r="X230" s="154" t="s">
        <v>268</v>
      </c>
    </row>
    <row r="231" spans="1:23" ht="12.75">
      <c r="A231" s="97"/>
      <c r="B231" s="97"/>
      <c r="C231" s="98"/>
      <c r="D231" s="98"/>
      <c r="E231" s="98"/>
      <c r="F231" s="147"/>
      <c r="G231" s="147"/>
      <c r="H231" s="147"/>
      <c r="I231" s="147"/>
      <c r="J231" s="98"/>
      <c r="K231" s="147"/>
      <c r="L231" s="147"/>
      <c r="M231" s="147"/>
      <c r="O231" s="97"/>
      <c r="P231" s="127"/>
      <c r="Q231" s="127"/>
      <c r="R231" s="127"/>
      <c r="S231" s="97"/>
      <c r="T231" s="10"/>
      <c r="U231" s="10"/>
      <c r="V231" s="10"/>
      <c r="W231" s="10"/>
    </row>
    <row r="232" spans="1:24" ht="12.75">
      <c r="A232" s="97" t="s">
        <v>123</v>
      </c>
      <c r="B232" s="97"/>
      <c r="C232" s="112">
        <v>0.53</v>
      </c>
      <c r="D232" s="112">
        <v>0.06</v>
      </c>
      <c r="E232" s="112">
        <v>0.033100000000000004</v>
      </c>
      <c r="F232" s="161">
        <v>0.3</v>
      </c>
      <c r="G232" s="81">
        <v>0.603034884255764</v>
      </c>
      <c r="H232" s="81">
        <v>0.64</v>
      </c>
      <c r="I232" s="81">
        <v>0.0119</v>
      </c>
      <c r="J232" s="190">
        <v>0.03</v>
      </c>
      <c r="K232" s="81">
        <f>'[1]Table 9'!J68/1000</f>
        <v>0.103</v>
      </c>
      <c r="L232" s="81">
        <v>0.116</v>
      </c>
      <c r="M232" s="81">
        <v>0.27</v>
      </c>
      <c r="O232" s="114">
        <f>($M232/C232)-1</f>
        <v>-0.49056603773584906</v>
      </c>
      <c r="P232" s="114">
        <f aca="true" t="shared" si="41" ref="P232:X232">($M232/D232)-1</f>
        <v>3.500000000000001</v>
      </c>
      <c r="Q232" s="114">
        <f t="shared" si="41"/>
        <v>7.1570996978851955</v>
      </c>
      <c r="R232" s="114">
        <f t="shared" si="41"/>
        <v>-0.09999999999999987</v>
      </c>
      <c r="S232" s="114">
        <f t="shared" si="41"/>
        <v>-0.5522647079808314</v>
      </c>
      <c r="T232" s="114">
        <f t="shared" si="41"/>
        <v>-0.578125</v>
      </c>
      <c r="U232" s="114">
        <f t="shared" si="41"/>
        <v>21.689075630252102</v>
      </c>
      <c r="V232" s="114">
        <f t="shared" si="41"/>
        <v>8.000000000000002</v>
      </c>
      <c r="W232" s="114">
        <f t="shared" si="41"/>
        <v>1.621359223300971</v>
      </c>
      <c r="X232" s="114">
        <f t="shared" si="41"/>
        <v>1.3275862068965516</v>
      </c>
    </row>
    <row r="233" spans="1:24" ht="12.75">
      <c r="A233" s="97"/>
      <c r="B233" s="97"/>
      <c r="C233" s="112"/>
      <c r="D233" s="112"/>
      <c r="E233" s="112"/>
      <c r="F233" s="111"/>
      <c r="G233" s="161"/>
      <c r="H233" s="161"/>
      <c r="I233" s="161"/>
      <c r="J233" s="112"/>
      <c r="K233" s="161"/>
      <c r="L233" s="161"/>
      <c r="M233" s="161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ht="12.75">
      <c r="A234" s="97" t="s">
        <v>176</v>
      </c>
      <c r="B234" s="97"/>
      <c r="C234" s="112">
        <v>1.31</v>
      </c>
      <c r="D234" s="112">
        <v>0.98</v>
      </c>
      <c r="E234" s="112">
        <v>0.6153</v>
      </c>
      <c r="F234" s="161">
        <v>0.2</v>
      </c>
      <c r="G234" s="161">
        <v>0.737557884237806</v>
      </c>
      <c r="H234" s="161">
        <v>0.16</v>
      </c>
      <c r="I234" s="161">
        <v>0.0979</v>
      </c>
      <c r="J234" s="190">
        <v>0.25</v>
      </c>
      <c r="K234" s="161">
        <f>'[1]Table 9'!J155/1000</f>
        <v>0.759</v>
      </c>
      <c r="L234" s="161">
        <v>0.81</v>
      </c>
      <c r="M234" s="161">
        <v>0.65</v>
      </c>
      <c r="O234" s="114">
        <f>($M234/C234)-1</f>
        <v>-0.5038167938931297</v>
      </c>
      <c r="P234" s="114">
        <f aca="true" t="shared" si="42" ref="P234:X234">($M234/D234)-1</f>
        <v>-0.33673469387755095</v>
      </c>
      <c r="Q234" s="114">
        <f t="shared" si="42"/>
        <v>0.056395254347472834</v>
      </c>
      <c r="R234" s="114">
        <f t="shared" si="42"/>
        <v>2.25</v>
      </c>
      <c r="S234" s="114">
        <f t="shared" si="42"/>
        <v>-0.11871323744073115</v>
      </c>
      <c r="T234" s="114">
        <f t="shared" si="42"/>
        <v>3.0625</v>
      </c>
      <c r="U234" s="114">
        <f t="shared" si="42"/>
        <v>5.639427987742595</v>
      </c>
      <c r="V234" s="114">
        <f t="shared" si="42"/>
        <v>1.6</v>
      </c>
      <c r="W234" s="114">
        <f t="shared" si="42"/>
        <v>-0.1436100131752306</v>
      </c>
      <c r="X234" s="114">
        <f t="shared" si="42"/>
        <v>-0.19753086419753085</v>
      </c>
    </row>
    <row r="235" spans="1:24" ht="12.75">
      <c r="A235" s="97"/>
      <c r="B235" s="97"/>
      <c r="C235" s="112"/>
      <c r="D235" s="112"/>
      <c r="E235" s="112"/>
      <c r="F235" s="161"/>
      <c r="G235" s="161"/>
      <c r="H235" s="161"/>
      <c r="I235" s="161"/>
      <c r="J235" s="112"/>
      <c r="K235" s="161"/>
      <c r="L235" s="161"/>
      <c r="M235" s="161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</row>
    <row r="236" spans="1:24" ht="12.75">
      <c r="A236" s="97" t="s">
        <v>125</v>
      </c>
      <c r="B236" s="97"/>
      <c r="C236" s="112"/>
      <c r="D236" s="112"/>
      <c r="E236" s="112"/>
      <c r="F236" s="161"/>
      <c r="G236" s="161"/>
      <c r="H236" s="161"/>
      <c r="I236" s="161"/>
      <c r="J236" s="112"/>
      <c r="K236" s="161"/>
      <c r="L236" s="161"/>
      <c r="M236" s="161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 ht="12.75">
      <c r="A237" s="97"/>
      <c r="B237" s="97"/>
      <c r="C237" s="112"/>
      <c r="D237" s="112"/>
      <c r="E237" s="112"/>
      <c r="F237" s="161"/>
      <c r="G237" s="161"/>
      <c r="H237" s="161"/>
      <c r="I237" s="161"/>
      <c r="J237" s="112"/>
      <c r="K237" s="161"/>
      <c r="L237" s="161"/>
      <c r="M237" s="161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</row>
    <row r="238" spans="1:24" ht="12.75">
      <c r="A238" s="110" t="s">
        <v>257</v>
      </c>
      <c r="B238" s="97"/>
      <c r="C238" s="164" t="s">
        <v>16</v>
      </c>
      <c r="D238" s="164" t="s">
        <v>16</v>
      </c>
      <c r="E238" s="164" t="s">
        <v>16</v>
      </c>
      <c r="F238" s="165" t="s">
        <v>16</v>
      </c>
      <c r="G238" s="166">
        <v>0.004</v>
      </c>
      <c r="H238" s="182" t="s">
        <v>16</v>
      </c>
      <c r="I238" s="182" t="s">
        <v>16</v>
      </c>
      <c r="J238" s="182" t="s">
        <v>16</v>
      </c>
      <c r="K238" s="191" t="s">
        <v>16</v>
      </c>
      <c r="L238" s="187" t="s">
        <v>16</v>
      </c>
      <c r="M238" s="187" t="s">
        <v>16</v>
      </c>
      <c r="O238" s="187" t="s">
        <v>16</v>
      </c>
      <c r="P238" s="187" t="s">
        <v>16</v>
      </c>
      <c r="Q238" s="187" t="s">
        <v>16</v>
      </c>
      <c r="R238" s="187" t="s">
        <v>16</v>
      </c>
      <c r="S238" s="187" t="s">
        <v>16</v>
      </c>
      <c r="T238" s="187" t="s">
        <v>16</v>
      </c>
      <c r="U238" s="187" t="s">
        <v>16</v>
      </c>
      <c r="V238" s="187" t="s">
        <v>16</v>
      </c>
      <c r="W238" s="187" t="s">
        <v>16</v>
      </c>
      <c r="X238" s="187" t="s">
        <v>16</v>
      </c>
    </row>
    <row r="239" spans="1:24" ht="12.75">
      <c r="A239" s="110" t="s">
        <v>258</v>
      </c>
      <c r="B239" s="97"/>
      <c r="C239" s="164" t="s">
        <v>16</v>
      </c>
      <c r="D239" s="164" t="s">
        <v>16</v>
      </c>
      <c r="E239" s="164" t="s">
        <v>16</v>
      </c>
      <c r="F239" s="165" t="s">
        <v>16</v>
      </c>
      <c r="G239" s="166" t="s">
        <v>272</v>
      </c>
      <c r="H239" s="182" t="s">
        <v>16</v>
      </c>
      <c r="I239" s="182" t="s">
        <v>16</v>
      </c>
      <c r="J239" s="182" t="s">
        <v>16</v>
      </c>
      <c r="K239" s="182" t="s">
        <v>16</v>
      </c>
      <c r="L239" s="187" t="s">
        <v>16</v>
      </c>
      <c r="M239" s="187" t="s">
        <v>16</v>
      </c>
      <c r="O239" s="187" t="s">
        <v>16</v>
      </c>
      <c r="P239" s="187" t="s">
        <v>16</v>
      </c>
      <c r="Q239" s="187" t="s">
        <v>16</v>
      </c>
      <c r="R239" s="187" t="s">
        <v>16</v>
      </c>
      <c r="S239" s="187" t="s">
        <v>16</v>
      </c>
      <c r="T239" s="187" t="s">
        <v>16</v>
      </c>
      <c r="U239" s="187" t="s">
        <v>16</v>
      </c>
      <c r="V239" s="187" t="s">
        <v>16</v>
      </c>
      <c r="W239" s="187" t="s">
        <v>16</v>
      </c>
      <c r="X239" s="187" t="s">
        <v>16</v>
      </c>
    </row>
    <row r="240" spans="1:24" ht="12.75">
      <c r="A240" s="110" t="s">
        <v>259</v>
      </c>
      <c r="B240" s="97"/>
      <c r="C240" s="164" t="s">
        <v>16</v>
      </c>
      <c r="D240" s="164">
        <v>0.02</v>
      </c>
      <c r="E240" s="164">
        <v>0.076</v>
      </c>
      <c r="F240" s="165">
        <v>0.01</v>
      </c>
      <c r="G240" s="166">
        <v>0.0039</v>
      </c>
      <c r="H240" s="182" t="s">
        <v>16</v>
      </c>
      <c r="I240" s="182" t="s">
        <v>16</v>
      </c>
      <c r="J240" s="182" t="s">
        <v>16</v>
      </c>
      <c r="K240" s="182" t="s">
        <v>16</v>
      </c>
      <c r="L240" s="187" t="s">
        <v>16</v>
      </c>
      <c r="M240" s="187" t="s">
        <v>16</v>
      </c>
      <c r="O240" s="187" t="s">
        <v>16</v>
      </c>
      <c r="P240" s="187" t="s">
        <v>16</v>
      </c>
      <c r="Q240" s="187" t="s">
        <v>16</v>
      </c>
      <c r="R240" s="187" t="s">
        <v>16</v>
      </c>
      <c r="S240" s="187" t="s">
        <v>16</v>
      </c>
      <c r="T240" s="187" t="s">
        <v>16</v>
      </c>
      <c r="U240" s="187" t="s">
        <v>16</v>
      </c>
      <c r="V240" s="187" t="s">
        <v>16</v>
      </c>
      <c r="W240" s="187" t="s">
        <v>16</v>
      </c>
      <c r="X240" s="187" t="s">
        <v>16</v>
      </c>
    </row>
    <row r="241" spans="1:24" ht="12.75">
      <c r="A241" s="110" t="s">
        <v>260</v>
      </c>
      <c r="B241" s="97"/>
      <c r="C241" s="164" t="s">
        <v>16</v>
      </c>
      <c r="D241" s="164">
        <v>0.01</v>
      </c>
      <c r="E241" s="164" t="s">
        <v>16</v>
      </c>
      <c r="F241" s="165" t="s">
        <v>16</v>
      </c>
      <c r="G241" s="166">
        <v>0.0011</v>
      </c>
      <c r="H241" s="166" t="s">
        <v>16</v>
      </c>
      <c r="I241" s="192">
        <v>0.0001</v>
      </c>
      <c r="J241" s="193">
        <v>0.0003</v>
      </c>
      <c r="K241" s="166">
        <v>0.0012000000000000001</v>
      </c>
      <c r="L241" s="166">
        <v>0.011</v>
      </c>
      <c r="M241" s="166">
        <v>0.002</v>
      </c>
      <c r="O241" s="187" t="s">
        <v>16</v>
      </c>
      <c r="P241" s="114">
        <f aca="true" t="shared" si="43" ref="P241:X241">($M241/D241)-1</f>
        <v>-0.8</v>
      </c>
      <c r="Q241" s="187" t="s">
        <v>16</v>
      </c>
      <c r="R241" s="187" t="s">
        <v>16</v>
      </c>
      <c r="S241" s="114">
        <f t="shared" si="43"/>
        <v>0.8181818181818181</v>
      </c>
      <c r="T241" s="187" t="s">
        <v>16</v>
      </c>
      <c r="U241" s="114">
        <f t="shared" si="43"/>
        <v>19</v>
      </c>
      <c r="V241" s="114">
        <f t="shared" si="43"/>
        <v>5.666666666666667</v>
      </c>
      <c r="W241" s="114">
        <f t="shared" si="43"/>
        <v>0.6666666666666665</v>
      </c>
      <c r="X241" s="114">
        <f t="shared" si="43"/>
        <v>-0.8181818181818181</v>
      </c>
    </row>
    <row r="242" spans="1:24" ht="12.75">
      <c r="A242" s="97"/>
      <c r="B242" s="97"/>
      <c r="C242" s="112"/>
      <c r="D242" s="112"/>
      <c r="E242" s="112"/>
      <c r="F242" s="161"/>
      <c r="G242" s="161"/>
      <c r="H242" s="161"/>
      <c r="I242" s="161"/>
      <c r="J242" s="112"/>
      <c r="K242" s="161"/>
      <c r="L242" s="161"/>
      <c r="M242" s="161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</row>
    <row r="243" spans="1:24" ht="12.75">
      <c r="A243" s="97" t="s">
        <v>185</v>
      </c>
      <c r="B243" s="97"/>
      <c r="C243" s="112" t="s">
        <v>16</v>
      </c>
      <c r="D243" s="112">
        <v>0.03</v>
      </c>
      <c r="E243" s="112">
        <v>0.0757</v>
      </c>
      <c r="F243" s="161">
        <v>0.01</v>
      </c>
      <c r="G243" s="194">
        <v>0.00903810774928576</v>
      </c>
      <c r="H243" s="194" t="s">
        <v>16</v>
      </c>
      <c r="I243" s="195">
        <v>0.0001</v>
      </c>
      <c r="J243" s="196">
        <v>0.00027</v>
      </c>
      <c r="K243" s="182">
        <v>0.0012000000000000001</v>
      </c>
      <c r="L243" s="182">
        <v>0.011</v>
      </c>
      <c r="M243" s="182">
        <v>0.003</v>
      </c>
      <c r="O243" s="187" t="s">
        <v>16</v>
      </c>
      <c r="P243" s="114">
        <f aca="true" t="shared" si="44" ref="P243:X243">($M243/D243)-1</f>
        <v>-0.9</v>
      </c>
      <c r="Q243" s="114">
        <f t="shared" si="44"/>
        <v>-0.9603698811096433</v>
      </c>
      <c r="R243" s="114">
        <f t="shared" si="44"/>
        <v>-0.7</v>
      </c>
      <c r="S243" s="114">
        <f t="shared" si="44"/>
        <v>-0.6680721138518098</v>
      </c>
      <c r="T243" s="187" t="s">
        <v>16</v>
      </c>
      <c r="U243" s="114">
        <f t="shared" si="44"/>
        <v>29</v>
      </c>
      <c r="V243" s="114">
        <f t="shared" si="44"/>
        <v>10.11111111111111</v>
      </c>
      <c r="W243" s="114">
        <f t="shared" si="44"/>
        <v>1.5</v>
      </c>
      <c r="X243" s="114">
        <f t="shared" si="44"/>
        <v>-0.7272727272727273</v>
      </c>
    </row>
    <row r="244" spans="1:24" ht="12.75">
      <c r="A244" s="97"/>
      <c r="B244" s="97"/>
      <c r="C244" s="112"/>
      <c r="D244" s="112"/>
      <c r="E244" s="112"/>
      <c r="F244" s="161"/>
      <c r="G244" s="161"/>
      <c r="H244" s="161"/>
      <c r="I244" s="161"/>
      <c r="J244" s="112"/>
      <c r="K244" s="161"/>
      <c r="L244" s="161"/>
      <c r="M244" s="161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</row>
    <row r="245" spans="1:24" ht="13.5">
      <c r="A245" s="97" t="s">
        <v>126</v>
      </c>
      <c r="B245" s="97"/>
      <c r="C245" s="112">
        <v>0.32</v>
      </c>
      <c r="D245" s="112">
        <v>0.27</v>
      </c>
      <c r="E245" s="112">
        <v>0.1119</v>
      </c>
      <c r="F245" s="161">
        <v>0.01</v>
      </c>
      <c r="G245" s="161">
        <v>0.0604988086251032</v>
      </c>
      <c r="H245" s="161" t="s">
        <v>16</v>
      </c>
      <c r="I245" s="161">
        <v>0.0104</v>
      </c>
      <c r="J245" s="190" t="s">
        <v>16</v>
      </c>
      <c r="K245" s="161">
        <f>'[1]Table 9'!J178/1000</f>
        <v>0.014</v>
      </c>
      <c r="L245" s="161">
        <v>0.027</v>
      </c>
      <c r="M245" s="161" t="s">
        <v>16</v>
      </c>
      <c r="N245" s="43"/>
      <c r="O245" s="187" t="s">
        <v>16</v>
      </c>
      <c r="P245" s="187" t="s">
        <v>16</v>
      </c>
      <c r="Q245" s="187" t="s">
        <v>16</v>
      </c>
      <c r="R245" s="187" t="s">
        <v>16</v>
      </c>
      <c r="S245" s="187" t="s">
        <v>16</v>
      </c>
      <c r="T245" s="187" t="s">
        <v>16</v>
      </c>
      <c r="U245" s="187" t="s">
        <v>16</v>
      </c>
      <c r="V245" s="187" t="s">
        <v>16</v>
      </c>
      <c r="W245" s="187" t="s">
        <v>16</v>
      </c>
      <c r="X245" s="187" t="s">
        <v>16</v>
      </c>
    </row>
    <row r="246" spans="1:24" ht="12.75">
      <c r="A246" s="97"/>
      <c r="B246" s="97"/>
      <c r="C246" s="112"/>
      <c r="D246" s="112"/>
      <c r="E246" s="112"/>
      <c r="F246" s="161"/>
      <c r="G246" s="161"/>
      <c r="H246" s="161"/>
      <c r="I246" s="161"/>
      <c r="J246" s="158"/>
      <c r="K246" s="161"/>
      <c r="L246" s="161"/>
      <c r="M246" s="161"/>
      <c r="N246" s="47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 ht="12.75">
      <c r="A247" s="97" t="s">
        <v>227</v>
      </c>
      <c r="B247" s="97"/>
      <c r="C247" s="112" t="s">
        <v>16</v>
      </c>
      <c r="D247" s="112">
        <v>0.04</v>
      </c>
      <c r="E247" s="112" t="s">
        <v>16</v>
      </c>
      <c r="F247" s="161" t="s">
        <v>16</v>
      </c>
      <c r="G247" s="161" t="s">
        <v>16</v>
      </c>
      <c r="H247" s="161" t="s">
        <v>16</v>
      </c>
      <c r="I247" s="161" t="s">
        <v>16</v>
      </c>
      <c r="J247" s="190" t="s">
        <v>16</v>
      </c>
      <c r="K247" s="161" t="str">
        <f>'[1]Table 9'!J193</f>
        <v>.</v>
      </c>
      <c r="L247" s="161" t="s">
        <v>16</v>
      </c>
      <c r="M247" s="161" t="s">
        <v>16</v>
      </c>
      <c r="N247" s="47"/>
      <c r="O247" s="187" t="s">
        <v>16</v>
      </c>
      <c r="P247" s="187" t="s">
        <v>16</v>
      </c>
      <c r="Q247" s="187" t="s">
        <v>16</v>
      </c>
      <c r="R247" s="187" t="s">
        <v>16</v>
      </c>
      <c r="S247" s="187" t="s">
        <v>16</v>
      </c>
      <c r="T247" s="187" t="s">
        <v>16</v>
      </c>
      <c r="U247" s="187" t="s">
        <v>16</v>
      </c>
      <c r="V247" s="187" t="s">
        <v>16</v>
      </c>
      <c r="W247" s="187" t="s">
        <v>16</v>
      </c>
      <c r="X247" s="187" t="s">
        <v>16</v>
      </c>
    </row>
    <row r="248" spans="1:24" ht="12.75">
      <c r="A248" s="97"/>
      <c r="B248" s="97"/>
      <c r="C248" s="112"/>
      <c r="D248" s="112"/>
      <c r="E248" s="112"/>
      <c r="F248" s="161"/>
      <c r="G248" s="161"/>
      <c r="H248" s="161"/>
      <c r="I248" s="161"/>
      <c r="J248" s="112"/>
      <c r="K248" s="161"/>
      <c r="L248" s="161"/>
      <c r="M248" s="161"/>
      <c r="N248" s="47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ht="12.75">
      <c r="A249" s="97" t="s">
        <v>128</v>
      </c>
      <c r="B249" s="97"/>
      <c r="C249" s="112">
        <v>0.05</v>
      </c>
      <c r="D249" s="112">
        <v>0.11</v>
      </c>
      <c r="E249" s="112">
        <v>0.0594</v>
      </c>
      <c r="F249" s="161">
        <v>0.02</v>
      </c>
      <c r="G249" s="182">
        <v>0.00450952322594482</v>
      </c>
      <c r="H249" s="182" t="s">
        <v>16</v>
      </c>
      <c r="I249" s="161">
        <v>0.013699999999999999</v>
      </c>
      <c r="J249" s="197">
        <v>0.00205466823454477</v>
      </c>
      <c r="K249" s="182">
        <f>'[1]Table 9'!J230/1000</f>
        <v>0.005</v>
      </c>
      <c r="L249" s="182">
        <v>0.001</v>
      </c>
      <c r="M249" s="182">
        <v>0.007</v>
      </c>
      <c r="N249" s="47"/>
      <c r="O249" s="114">
        <f>($M249/C249)-1</f>
        <v>-0.86</v>
      </c>
      <c r="P249" s="114">
        <f aca="true" t="shared" si="45" ref="P249:X249">($M249/D249)-1</f>
        <v>-0.9363636363636364</v>
      </c>
      <c r="Q249" s="114">
        <f t="shared" si="45"/>
        <v>-0.8821548821548821</v>
      </c>
      <c r="R249" s="114">
        <f t="shared" si="45"/>
        <v>-0.65</v>
      </c>
      <c r="S249" s="114">
        <f t="shared" si="45"/>
        <v>0.552270528229375</v>
      </c>
      <c r="T249" s="187" t="s">
        <v>16</v>
      </c>
      <c r="U249" s="114">
        <f t="shared" si="45"/>
        <v>-0.4890510948905109</v>
      </c>
      <c r="V249" s="114">
        <f t="shared" si="45"/>
        <v>2.4068760505030697</v>
      </c>
      <c r="W249" s="114">
        <f t="shared" si="45"/>
        <v>0.3999999999999999</v>
      </c>
      <c r="X249" s="114">
        <f t="shared" si="45"/>
        <v>6</v>
      </c>
    </row>
    <row r="250" spans="1:24" ht="12.75">
      <c r="A250" s="97"/>
      <c r="B250" s="97"/>
      <c r="C250" s="112"/>
      <c r="D250" s="112"/>
      <c r="E250" s="112"/>
      <c r="F250" s="161"/>
      <c r="G250" s="161"/>
      <c r="H250" s="161"/>
      <c r="I250" s="161"/>
      <c r="J250" s="112"/>
      <c r="K250" s="161"/>
      <c r="L250" s="161"/>
      <c r="M250" s="161"/>
      <c r="N250" s="47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 ht="13.5">
      <c r="A251" s="115" t="s">
        <v>141</v>
      </c>
      <c r="B251" s="198"/>
      <c r="C251" s="175">
        <v>2.21</v>
      </c>
      <c r="D251" s="175">
        <v>1.49</v>
      </c>
      <c r="E251" s="175">
        <v>0.8954</v>
      </c>
      <c r="F251" s="185">
        <v>0.54</v>
      </c>
      <c r="G251" s="185">
        <v>1.4146392080938999</v>
      </c>
      <c r="H251" s="185">
        <v>0.81</v>
      </c>
      <c r="I251" s="177">
        <v>0.1341</v>
      </c>
      <c r="J251" s="177">
        <v>0.28</v>
      </c>
      <c r="K251" s="185">
        <f>K232+K234+K243+K245+K249</f>
        <v>0.8822</v>
      </c>
      <c r="L251" s="185">
        <v>0.964</v>
      </c>
      <c r="M251" s="354">
        <v>1.108</v>
      </c>
      <c r="N251" s="123"/>
      <c r="O251" s="379">
        <f>($M251/C251)-1</f>
        <v>-0.4986425339366515</v>
      </c>
      <c r="P251" s="379">
        <f aca="true" t="shared" si="46" ref="P251:X251">($M251/D251)-1</f>
        <v>-0.25637583892617444</v>
      </c>
      <c r="Q251" s="379">
        <f t="shared" si="46"/>
        <v>0.2374357828903284</v>
      </c>
      <c r="R251" s="379">
        <f t="shared" si="46"/>
        <v>1.0518518518518518</v>
      </c>
      <c r="S251" s="379">
        <f t="shared" si="46"/>
        <v>-0.21676142322328873</v>
      </c>
      <c r="T251" s="379">
        <f t="shared" si="46"/>
        <v>0.36790123456790136</v>
      </c>
      <c r="U251" s="379">
        <f t="shared" si="46"/>
        <v>7.262490678598063</v>
      </c>
      <c r="V251" s="379">
        <f t="shared" si="46"/>
        <v>2.9571428571428573</v>
      </c>
      <c r="W251" s="379">
        <f t="shared" si="46"/>
        <v>0.25595103151212895</v>
      </c>
      <c r="X251" s="379">
        <f t="shared" si="46"/>
        <v>0.14937759336099599</v>
      </c>
    </row>
    <row r="252" spans="1:24" ht="12.75">
      <c r="A252" s="107"/>
      <c r="B252" s="97"/>
      <c r="C252" s="109"/>
      <c r="D252" s="109"/>
      <c r="E252" s="109"/>
      <c r="F252" s="199"/>
      <c r="G252" s="161"/>
      <c r="H252" s="161"/>
      <c r="I252" s="161"/>
      <c r="J252" s="112"/>
      <c r="K252" s="161"/>
      <c r="L252" s="161"/>
      <c r="M252" s="161"/>
      <c r="N252" s="47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</row>
    <row r="253" spans="1:24" ht="12.75">
      <c r="A253" s="97" t="s">
        <v>267</v>
      </c>
      <c r="B253" s="97"/>
      <c r="C253" s="111">
        <v>906</v>
      </c>
      <c r="D253" s="113">
        <v>1062</v>
      </c>
      <c r="E253" s="113">
        <v>610.3</v>
      </c>
      <c r="F253" s="111">
        <v>193</v>
      </c>
      <c r="G253" s="111">
        <v>739</v>
      </c>
      <c r="H253" s="111">
        <v>131</v>
      </c>
      <c r="I253" s="111">
        <v>111</v>
      </c>
      <c r="J253" s="26">
        <v>255.20038558625316</v>
      </c>
      <c r="K253" s="188">
        <v>470.5997280196468</v>
      </c>
      <c r="L253" s="189">
        <v>439.40386984750063</v>
      </c>
      <c r="M253" s="342">
        <v>446</v>
      </c>
      <c r="N253" s="47"/>
      <c r="O253" s="114">
        <f>($M253/C253)-1</f>
        <v>-0.5077262693156732</v>
      </c>
      <c r="P253" s="114">
        <f aca="true" t="shared" si="47" ref="P253:X253">($M253/D253)-1</f>
        <v>-0.5800376647834276</v>
      </c>
      <c r="Q253" s="114">
        <f t="shared" si="47"/>
        <v>-0.26921186301818767</v>
      </c>
      <c r="R253" s="114">
        <f t="shared" si="47"/>
        <v>1.3108808290155443</v>
      </c>
      <c r="S253" s="114">
        <f t="shared" si="47"/>
        <v>-0.3964817320703654</v>
      </c>
      <c r="T253" s="114">
        <f t="shared" si="47"/>
        <v>2.404580152671756</v>
      </c>
      <c r="U253" s="114">
        <f t="shared" si="47"/>
        <v>3.018018018018018</v>
      </c>
      <c r="V253" s="114">
        <f t="shared" si="47"/>
        <v>0.7476462622712612</v>
      </c>
      <c r="W253" s="114">
        <f t="shared" si="47"/>
        <v>-0.05227314542480954</v>
      </c>
      <c r="X253" s="114">
        <f t="shared" si="47"/>
        <v>0.015011543150015072</v>
      </c>
    </row>
    <row r="254" spans="1:25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45"/>
      <c r="N254" s="45"/>
      <c r="O254" s="45"/>
      <c r="P254" s="45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2.75">
      <c r="A256" s="49" t="s">
        <v>338</v>
      </c>
      <c r="B256" s="45"/>
      <c r="C256" s="45"/>
      <c r="D256" s="45"/>
      <c r="E256" s="45"/>
      <c r="F256" s="45"/>
      <c r="G256" s="45"/>
      <c r="H256" s="45"/>
      <c r="I256" s="10"/>
      <c r="J256" s="10"/>
      <c r="K256" s="45"/>
      <c r="L256" s="45"/>
      <c r="M256" s="45"/>
      <c r="N256" s="45"/>
      <c r="O256" s="45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45"/>
      <c r="J257" s="10"/>
      <c r="K257" s="10"/>
      <c r="L257" s="45"/>
      <c r="M257" s="45"/>
      <c r="N257" s="45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5" ht="12.75">
      <c r="A258" s="12"/>
      <c r="B258" s="12"/>
      <c r="C258" s="405" t="s">
        <v>238</v>
      </c>
      <c r="D258" s="405"/>
      <c r="E258" s="405"/>
      <c r="F258" s="405"/>
      <c r="G258" s="405"/>
      <c r="H258" s="412"/>
      <c r="I258" s="412"/>
      <c r="J258" s="10"/>
      <c r="K258" s="413" t="s">
        <v>239</v>
      </c>
      <c r="L258" s="413"/>
      <c r="M258" s="413"/>
      <c r="N258" s="413"/>
      <c r="O258" s="414"/>
      <c r="P258" s="414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2.75">
      <c r="A259" s="12"/>
      <c r="B259" s="12"/>
      <c r="C259" s="12">
        <v>1998</v>
      </c>
      <c r="D259" s="12">
        <v>2000</v>
      </c>
      <c r="E259" s="12">
        <v>2002</v>
      </c>
      <c r="F259" s="106">
        <v>2004</v>
      </c>
      <c r="G259" s="106">
        <v>2006</v>
      </c>
      <c r="H259" s="106">
        <v>2008</v>
      </c>
      <c r="I259" s="106">
        <v>2010</v>
      </c>
      <c r="J259" s="10"/>
      <c r="K259" s="101" t="s">
        <v>452</v>
      </c>
      <c r="L259" s="12" t="s">
        <v>453</v>
      </c>
      <c r="M259" s="12" t="s">
        <v>454</v>
      </c>
      <c r="N259" s="12" t="s">
        <v>455</v>
      </c>
      <c r="O259" s="12" t="s">
        <v>456</v>
      </c>
      <c r="P259" s="12" t="s">
        <v>457</v>
      </c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2.75">
      <c r="A260" s="12"/>
      <c r="B260" s="12"/>
      <c r="C260" s="12"/>
      <c r="D260" s="12"/>
      <c r="E260" s="12"/>
      <c r="F260" s="12"/>
      <c r="G260" s="126"/>
      <c r="H260" s="126"/>
      <c r="I260" s="126"/>
      <c r="J260" s="10"/>
      <c r="K260" s="12"/>
      <c r="L260" s="200"/>
      <c r="M260" s="36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2.75">
      <c r="A261" s="55" t="s">
        <v>174</v>
      </c>
      <c r="B261" s="12"/>
      <c r="C261" s="12" t="s">
        <v>256</v>
      </c>
      <c r="D261" s="12" t="s">
        <v>256</v>
      </c>
      <c r="E261" s="12" t="s">
        <v>256</v>
      </c>
      <c r="F261" s="12" t="s">
        <v>256</v>
      </c>
      <c r="G261" s="101" t="s">
        <v>256</v>
      </c>
      <c r="H261" s="130" t="s">
        <v>256</v>
      </c>
      <c r="I261" s="130" t="s">
        <v>256</v>
      </c>
      <c r="J261" s="10"/>
      <c r="K261" s="12" t="s">
        <v>256</v>
      </c>
      <c r="L261" s="12" t="s">
        <v>256</v>
      </c>
      <c r="M261" s="12" t="s">
        <v>256</v>
      </c>
      <c r="N261" s="130" t="s">
        <v>256</v>
      </c>
      <c r="O261" s="130" t="s">
        <v>256</v>
      </c>
      <c r="P261" s="130" t="s">
        <v>256</v>
      </c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2.75">
      <c r="A262" s="10"/>
      <c r="B262" s="10"/>
      <c r="C262" s="10"/>
      <c r="D262" s="10"/>
      <c r="E262" s="10"/>
      <c r="F262" s="121"/>
      <c r="G262" s="121"/>
      <c r="H262" s="121"/>
      <c r="I262" s="131"/>
      <c r="J262" s="10"/>
      <c r="K262" s="121"/>
      <c r="L262" s="10"/>
      <c r="M262" s="10"/>
      <c r="N262" s="45"/>
      <c r="O262" s="45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2.75">
      <c r="A263" s="10" t="s">
        <v>123</v>
      </c>
      <c r="B263" s="10"/>
      <c r="C263" s="23">
        <v>314</v>
      </c>
      <c r="D263" s="23">
        <v>138.2</v>
      </c>
      <c r="E263" s="36">
        <v>302.7</v>
      </c>
      <c r="F263" s="201">
        <v>676.6519386666669</v>
      </c>
      <c r="G263" s="201">
        <f>'[1]Table 8'!K68</f>
        <v>19</v>
      </c>
      <c r="H263" s="201">
        <v>8</v>
      </c>
      <c r="I263" s="343">
        <v>296</v>
      </c>
      <c r="J263" s="36"/>
      <c r="K263" s="114">
        <f aca="true" t="shared" si="48" ref="K263:P263">($I263/C263)-1</f>
        <v>-0.0573248407643312</v>
      </c>
      <c r="L263" s="114">
        <f t="shared" si="48"/>
        <v>1.1418234442836472</v>
      </c>
      <c r="M263" s="114">
        <f t="shared" si="48"/>
        <v>-0.02213412619755528</v>
      </c>
      <c r="N263" s="114">
        <f t="shared" si="48"/>
        <v>-0.5625520550738925</v>
      </c>
      <c r="O263" s="114">
        <f t="shared" si="48"/>
        <v>14.578947368421053</v>
      </c>
      <c r="P263" s="114">
        <f t="shared" si="48"/>
        <v>36</v>
      </c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2.75">
      <c r="A264" s="10"/>
      <c r="B264" s="10"/>
      <c r="C264" s="23"/>
      <c r="D264" s="23"/>
      <c r="E264" s="36"/>
      <c r="F264" s="202"/>
      <c r="G264" s="202"/>
      <c r="H264" s="202"/>
      <c r="I264" s="158"/>
      <c r="J264" s="36"/>
      <c r="K264" s="114"/>
      <c r="L264" s="114"/>
      <c r="M264" s="114"/>
      <c r="N264" s="114"/>
      <c r="O264" s="114"/>
      <c r="P264" s="114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2.75">
      <c r="A265" s="10" t="s">
        <v>176</v>
      </c>
      <c r="B265" s="10"/>
      <c r="C265" s="23">
        <v>444</v>
      </c>
      <c r="D265" s="23">
        <v>198.6</v>
      </c>
      <c r="E265" s="36">
        <v>241.1</v>
      </c>
      <c r="F265" s="201">
        <v>321.5047706666667</v>
      </c>
      <c r="G265" s="201">
        <f>'[1]Table 8'!K154</f>
        <v>120</v>
      </c>
      <c r="H265" s="201">
        <v>63</v>
      </c>
      <c r="I265" s="343">
        <v>137</v>
      </c>
      <c r="J265" s="36"/>
      <c r="K265" s="114">
        <f aca="true" t="shared" si="49" ref="K265:P265">($I265/C265)-1</f>
        <v>-0.6914414414414414</v>
      </c>
      <c r="L265" s="114">
        <f t="shared" si="49"/>
        <v>-0.310171198388721</v>
      </c>
      <c r="M265" s="114">
        <f t="shared" si="49"/>
        <v>-0.4317710493571132</v>
      </c>
      <c r="N265" s="114">
        <f t="shared" si="49"/>
        <v>-0.5738787959011644</v>
      </c>
      <c r="O265" s="114">
        <f t="shared" si="49"/>
        <v>0.1416666666666666</v>
      </c>
      <c r="P265" s="114">
        <f t="shared" si="49"/>
        <v>1.1746031746031744</v>
      </c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2.75">
      <c r="A266" s="10"/>
      <c r="B266" s="10"/>
      <c r="C266" s="36"/>
      <c r="D266" s="36"/>
      <c r="E266" s="36"/>
      <c r="F266" s="202"/>
      <c r="G266" s="202"/>
      <c r="H266" s="202"/>
      <c r="I266" s="158"/>
      <c r="J266" s="36"/>
      <c r="K266" s="114"/>
      <c r="L266" s="114"/>
      <c r="M266" s="114"/>
      <c r="N266" s="114"/>
      <c r="O266" s="114"/>
      <c r="P266" s="114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2.75">
      <c r="A267" s="10" t="s">
        <v>125</v>
      </c>
      <c r="B267" s="10"/>
      <c r="C267" s="36"/>
      <c r="D267" s="36"/>
      <c r="E267" s="36"/>
      <c r="F267" s="26"/>
      <c r="G267" s="26"/>
      <c r="H267" s="26"/>
      <c r="I267" s="339"/>
      <c r="J267" s="36"/>
      <c r="K267" s="114"/>
      <c r="L267" s="114"/>
      <c r="M267" s="114"/>
      <c r="N267" s="114"/>
      <c r="O267" s="114"/>
      <c r="P267" s="114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2.75">
      <c r="A268" s="10"/>
      <c r="B268" s="10"/>
      <c r="C268" s="36"/>
      <c r="D268" s="36"/>
      <c r="E268" s="36"/>
      <c r="F268" s="202"/>
      <c r="G268" s="202"/>
      <c r="H268" s="202"/>
      <c r="I268" s="158"/>
      <c r="J268" s="36"/>
      <c r="K268" s="114"/>
      <c r="L268" s="114"/>
      <c r="M268" s="114"/>
      <c r="N268" s="114"/>
      <c r="O268" s="114"/>
      <c r="P268" s="114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2.75">
      <c r="A269" s="137" t="s">
        <v>257</v>
      </c>
      <c r="B269" s="137"/>
      <c r="C269" s="167">
        <v>19</v>
      </c>
      <c r="D269" s="167">
        <v>18.3</v>
      </c>
      <c r="E269" s="167">
        <v>54.2</v>
      </c>
      <c r="F269" s="167" t="s">
        <v>16</v>
      </c>
      <c r="G269" s="167"/>
      <c r="H269" s="167"/>
      <c r="I269" s="123"/>
      <c r="J269" s="36"/>
      <c r="K269" s="36" t="s">
        <v>16</v>
      </c>
      <c r="L269" s="36" t="s">
        <v>16</v>
      </c>
      <c r="M269" s="36" t="s">
        <v>16</v>
      </c>
      <c r="N269" s="36" t="s">
        <v>16</v>
      </c>
      <c r="O269" s="36" t="s">
        <v>16</v>
      </c>
      <c r="P269" s="36" t="s">
        <v>16</v>
      </c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2.75">
      <c r="A270" s="137" t="s">
        <v>258</v>
      </c>
      <c r="B270" s="137"/>
      <c r="C270" s="167" t="s">
        <v>16</v>
      </c>
      <c r="D270" s="167" t="s">
        <v>16</v>
      </c>
      <c r="E270" s="167" t="s">
        <v>16</v>
      </c>
      <c r="F270" s="167" t="s">
        <v>16</v>
      </c>
      <c r="G270" s="167"/>
      <c r="H270" s="167"/>
      <c r="I270" s="123"/>
      <c r="J270" s="36"/>
      <c r="K270" s="36" t="s">
        <v>16</v>
      </c>
      <c r="L270" s="36" t="s">
        <v>16</v>
      </c>
      <c r="M270" s="36" t="s">
        <v>16</v>
      </c>
      <c r="N270" s="36" t="s">
        <v>16</v>
      </c>
      <c r="O270" s="36" t="s">
        <v>16</v>
      </c>
      <c r="P270" s="36" t="s">
        <v>16</v>
      </c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2.75">
      <c r="A271" s="137" t="s">
        <v>259</v>
      </c>
      <c r="B271" s="137"/>
      <c r="C271" s="167">
        <v>22</v>
      </c>
      <c r="D271" s="167" t="s">
        <v>16</v>
      </c>
      <c r="E271" s="167" t="s">
        <v>16</v>
      </c>
      <c r="F271" s="167" t="s">
        <v>16</v>
      </c>
      <c r="G271" s="167"/>
      <c r="H271" s="167"/>
      <c r="I271" s="123"/>
      <c r="J271" s="36"/>
      <c r="K271" s="36" t="s">
        <v>16</v>
      </c>
      <c r="L271" s="36" t="s">
        <v>16</v>
      </c>
      <c r="M271" s="36" t="s">
        <v>16</v>
      </c>
      <c r="N271" s="36" t="s">
        <v>16</v>
      </c>
      <c r="O271" s="36" t="s">
        <v>16</v>
      </c>
      <c r="P271" s="36" t="s">
        <v>16</v>
      </c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2.75">
      <c r="A272" s="137" t="s">
        <v>260</v>
      </c>
      <c r="B272" s="137"/>
      <c r="C272" s="167">
        <v>64</v>
      </c>
      <c r="D272" s="167" t="s">
        <v>16</v>
      </c>
      <c r="E272" s="167">
        <v>66.1</v>
      </c>
      <c r="F272" s="169">
        <v>197.2</v>
      </c>
      <c r="G272" s="169">
        <f>'[1]Table 8'!K171</f>
        <v>12</v>
      </c>
      <c r="H272" s="169">
        <v>8</v>
      </c>
      <c r="I272" s="344">
        <v>99</v>
      </c>
      <c r="J272" s="36"/>
      <c r="K272" s="114">
        <f>($I272/C272)-1</f>
        <v>0.546875</v>
      </c>
      <c r="L272" s="114" t="s">
        <v>16</v>
      </c>
      <c r="M272" s="114">
        <f>($I272/E272)-1</f>
        <v>0.4977307110438731</v>
      </c>
      <c r="N272" s="114">
        <f>($I272/F272)-1</f>
        <v>-0.497971602434077</v>
      </c>
      <c r="O272" s="114">
        <f>($I272/G272)-1</f>
        <v>7.25</v>
      </c>
      <c r="P272" s="114">
        <f>($I272/H272)-1</f>
        <v>11.375</v>
      </c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2.75">
      <c r="A273" s="10" t="s">
        <v>265</v>
      </c>
      <c r="B273" s="10"/>
      <c r="C273" s="36" t="s">
        <v>16</v>
      </c>
      <c r="D273" s="36" t="s">
        <v>16</v>
      </c>
      <c r="E273" s="36" t="s">
        <v>16</v>
      </c>
      <c r="F273" s="36" t="s">
        <v>16</v>
      </c>
      <c r="G273" s="36"/>
      <c r="H273" s="36"/>
      <c r="I273" s="47"/>
      <c r="J273" s="36"/>
      <c r="K273" s="36" t="s">
        <v>16</v>
      </c>
      <c r="L273" s="36" t="s">
        <v>16</v>
      </c>
      <c r="M273" s="36" t="s">
        <v>16</v>
      </c>
      <c r="N273" s="36" t="s">
        <v>16</v>
      </c>
      <c r="O273" s="36" t="s">
        <v>16</v>
      </c>
      <c r="P273" s="36" t="s">
        <v>16</v>
      </c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2.75">
      <c r="A274" s="10"/>
      <c r="B274" s="10"/>
      <c r="C274" s="36"/>
      <c r="D274" s="36"/>
      <c r="E274" s="36"/>
      <c r="F274" s="36"/>
      <c r="G274" s="36"/>
      <c r="H274" s="36"/>
      <c r="I274" s="47"/>
      <c r="J274" s="36"/>
      <c r="K274" s="114"/>
      <c r="L274" s="114"/>
      <c r="M274" s="114"/>
      <c r="N274" s="114"/>
      <c r="O274" s="114"/>
      <c r="P274" s="114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2.75">
      <c r="A275" s="10" t="s">
        <v>185</v>
      </c>
      <c r="B275" s="10"/>
      <c r="C275" s="36">
        <v>105</v>
      </c>
      <c r="D275" s="36">
        <v>18.3</v>
      </c>
      <c r="E275" s="36">
        <v>120.3</v>
      </c>
      <c r="F275" s="201">
        <v>197.2</v>
      </c>
      <c r="G275" s="202">
        <f>'[1]Table 8'!K171</f>
        <v>12</v>
      </c>
      <c r="H275" s="202">
        <v>8</v>
      </c>
      <c r="I275" s="158">
        <v>99</v>
      </c>
      <c r="J275" s="36"/>
      <c r="K275" s="114">
        <f aca="true" t="shared" si="50" ref="K275:P275">($I275/C275)-1</f>
        <v>-0.05714285714285716</v>
      </c>
      <c r="L275" s="114">
        <f t="shared" si="50"/>
        <v>4.409836065573771</v>
      </c>
      <c r="M275" s="114">
        <f t="shared" si="50"/>
        <v>-0.17705735660847877</v>
      </c>
      <c r="N275" s="114">
        <f t="shared" si="50"/>
        <v>-0.497971602434077</v>
      </c>
      <c r="O275" s="114">
        <f t="shared" si="50"/>
        <v>7.25</v>
      </c>
      <c r="P275" s="114">
        <f t="shared" si="50"/>
        <v>11.375</v>
      </c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2.75">
      <c r="A276" s="10"/>
      <c r="B276" s="10"/>
      <c r="C276" s="36"/>
      <c r="D276" s="36"/>
      <c r="E276" s="36"/>
      <c r="F276" s="202"/>
      <c r="G276" s="202"/>
      <c r="H276" s="202"/>
      <c r="I276" s="158"/>
      <c r="J276" s="36"/>
      <c r="K276" s="114"/>
      <c r="L276" s="114"/>
      <c r="M276" s="114"/>
      <c r="N276" s="114"/>
      <c r="O276" s="114"/>
      <c r="P276" s="114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2.75">
      <c r="A277" s="10" t="s">
        <v>126</v>
      </c>
      <c r="B277" s="10"/>
      <c r="C277" s="36" t="s">
        <v>16</v>
      </c>
      <c r="D277" s="36" t="s">
        <v>16</v>
      </c>
      <c r="E277" s="36" t="s">
        <v>16</v>
      </c>
      <c r="F277" s="36" t="s">
        <v>16</v>
      </c>
      <c r="G277" s="36" t="s">
        <v>16</v>
      </c>
      <c r="H277" s="36" t="s">
        <v>16</v>
      </c>
      <c r="I277" s="47" t="s">
        <v>16</v>
      </c>
      <c r="J277" s="36"/>
      <c r="K277" s="36" t="s">
        <v>16</v>
      </c>
      <c r="L277" s="36" t="s">
        <v>16</v>
      </c>
      <c r="M277" s="36" t="s">
        <v>16</v>
      </c>
      <c r="N277" s="36" t="s">
        <v>16</v>
      </c>
      <c r="O277" s="36" t="s">
        <v>16</v>
      </c>
      <c r="P277" s="36" t="s">
        <v>16</v>
      </c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2.75">
      <c r="A278" s="10"/>
      <c r="B278" s="10"/>
      <c r="C278" s="36"/>
      <c r="D278" s="36"/>
      <c r="E278" s="36"/>
      <c r="F278" s="202"/>
      <c r="G278" s="202"/>
      <c r="H278" s="202"/>
      <c r="I278" s="158"/>
      <c r="J278" s="36"/>
      <c r="K278" s="114"/>
      <c r="L278" s="114"/>
      <c r="M278" s="114"/>
      <c r="N278" s="114"/>
      <c r="O278" s="114"/>
      <c r="P278" s="114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2.75">
      <c r="A279" s="10" t="s">
        <v>227</v>
      </c>
      <c r="B279" s="10"/>
      <c r="C279" s="36" t="s">
        <v>16</v>
      </c>
      <c r="D279" s="36" t="s">
        <v>16</v>
      </c>
      <c r="E279" s="36" t="s">
        <v>16</v>
      </c>
      <c r="F279" s="36" t="s">
        <v>16</v>
      </c>
      <c r="G279" s="36" t="s">
        <v>16</v>
      </c>
      <c r="H279" s="36" t="s">
        <v>16</v>
      </c>
      <c r="I279" s="47" t="s">
        <v>16</v>
      </c>
      <c r="J279" s="36"/>
      <c r="K279" s="36" t="s">
        <v>16</v>
      </c>
      <c r="L279" s="36" t="s">
        <v>16</v>
      </c>
      <c r="M279" s="36" t="s">
        <v>16</v>
      </c>
      <c r="N279" s="36" t="s">
        <v>16</v>
      </c>
      <c r="O279" s="36" t="s">
        <v>16</v>
      </c>
      <c r="P279" s="36" t="s">
        <v>16</v>
      </c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2.75">
      <c r="A280" s="10"/>
      <c r="B280" s="10"/>
      <c r="C280" s="36"/>
      <c r="D280" s="36"/>
      <c r="E280" s="36"/>
      <c r="F280" s="202"/>
      <c r="G280" s="202"/>
      <c r="H280" s="202"/>
      <c r="I280" s="158"/>
      <c r="J280" s="36"/>
      <c r="K280" s="114"/>
      <c r="L280" s="114"/>
      <c r="M280" s="114"/>
      <c r="N280" s="114"/>
      <c r="O280" s="114"/>
      <c r="P280" s="114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2.75">
      <c r="A281" s="10" t="s">
        <v>128</v>
      </c>
      <c r="B281" s="10"/>
      <c r="C281" s="36" t="s">
        <v>16</v>
      </c>
      <c r="D281" s="23">
        <v>104.8</v>
      </c>
      <c r="E281" s="36">
        <v>137.9</v>
      </c>
      <c r="F281" s="36">
        <v>15.1</v>
      </c>
      <c r="G281" s="36" t="str">
        <f>'[1]Table 8'!K230</f>
        <v>.</v>
      </c>
      <c r="H281" s="36">
        <v>8</v>
      </c>
      <c r="I281" s="47">
        <v>72</v>
      </c>
      <c r="J281" s="36"/>
      <c r="K281" s="114" t="s">
        <v>16</v>
      </c>
      <c r="L281" s="114">
        <f>($I281/D281)-1</f>
        <v>-0.3129770992366412</v>
      </c>
      <c r="M281" s="114">
        <f>($I281/E281)-1</f>
        <v>-0.4778825235678028</v>
      </c>
      <c r="N281" s="114">
        <f>($I281/F281)-1</f>
        <v>3.7682119205298017</v>
      </c>
      <c r="O281" s="114" t="s">
        <v>16</v>
      </c>
      <c r="P281" s="114">
        <f>($I281/H281)-1</f>
        <v>8</v>
      </c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2.75">
      <c r="A282" s="10"/>
      <c r="B282" s="10"/>
      <c r="C282" s="36"/>
      <c r="D282" s="36"/>
      <c r="E282" s="36"/>
      <c r="F282" s="203"/>
      <c r="G282" s="203"/>
      <c r="H282" s="203"/>
      <c r="I282" s="345"/>
      <c r="J282" s="36"/>
      <c r="K282" s="133"/>
      <c r="L282" s="133"/>
      <c r="M282" s="133"/>
      <c r="N282" s="133"/>
      <c r="O282" s="133"/>
      <c r="P282" s="133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3.5">
      <c r="A283" s="24" t="s">
        <v>141</v>
      </c>
      <c r="B283" s="204"/>
      <c r="C283" s="205">
        <v>863</v>
      </c>
      <c r="D283" s="205">
        <v>459.9</v>
      </c>
      <c r="E283" s="205">
        <v>802</v>
      </c>
      <c r="F283" s="206">
        <v>1210.4788160000005</v>
      </c>
      <c r="G283" s="206">
        <f>G263+G265+G275</f>
        <v>151</v>
      </c>
      <c r="H283" s="206">
        <v>88</v>
      </c>
      <c r="I283" s="332">
        <v>604</v>
      </c>
      <c r="J283" s="167"/>
      <c r="K283" s="379">
        <f aca="true" t="shared" si="51" ref="K283:P283">($I283/C283)-1</f>
        <v>-0.30011587485515645</v>
      </c>
      <c r="L283" s="379">
        <f t="shared" si="51"/>
        <v>0.3133289845618614</v>
      </c>
      <c r="M283" s="379">
        <f t="shared" si="51"/>
        <v>-0.24688279301745641</v>
      </c>
      <c r="N283" s="379">
        <f t="shared" si="51"/>
        <v>-0.5010238989593356</v>
      </c>
      <c r="O283" s="379">
        <f t="shared" si="51"/>
        <v>3</v>
      </c>
      <c r="P283" s="379">
        <f t="shared" si="51"/>
        <v>5.863636363636363</v>
      </c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2.75">
      <c r="A284" s="10"/>
      <c r="B284" s="10"/>
      <c r="C284" s="36"/>
      <c r="D284" s="36"/>
      <c r="E284" s="36"/>
      <c r="F284" s="207"/>
      <c r="G284" s="207"/>
      <c r="H284" s="207"/>
      <c r="I284" s="346"/>
      <c r="J284" s="36"/>
      <c r="K284" s="207"/>
      <c r="L284" s="207"/>
      <c r="M284" s="207"/>
      <c r="N284" s="207"/>
      <c r="O284" s="207"/>
      <c r="P284" s="207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2.75">
      <c r="A285" s="10" t="s">
        <v>267</v>
      </c>
      <c r="B285" s="10"/>
      <c r="C285" s="36">
        <v>199</v>
      </c>
      <c r="D285" s="36">
        <v>273</v>
      </c>
      <c r="E285" s="36">
        <v>197</v>
      </c>
      <c r="F285" s="26">
        <v>211.74206533333336</v>
      </c>
      <c r="G285" s="26">
        <f>'[1]Table 3'!G16</f>
        <v>82.86888262585035</v>
      </c>
      <c r="H285" s="26">
        <v>55</v>
      </c>
      <c r="I285" s="339">
        <v>85</v>
      </c>
      <c r="J285" s="36"/>
      <c r="K285" s="114">
        <f aca="true" t="shared" si="52" ref="K285:P285">($I285/C285)-1</f>
        <v>-0.5728643216080402</v>
      </c>
      <c r="L285" s="114">
        <f t="shared" si="52"/>
        <v>-0.6886446886446886</v>
      </c>
      <c r="M285" s="114">
        <f t="shared" si="52"/>
        <v>-0.5685279187817258</v>
      </c>
      <c r="N285" s="114">
        <f t="shared" si="52"/>
        <v>-0.5985681925497922</v>
      </c>
      <c r="O285" s="114">
        <f t="shared" si="52"/>
        <v>0.02571673837780053</v>
      </c>
      <c r="P285" s="114">
        <f t="shared" si="52"/>
        <v>0.5454545454545454</v>
      </c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2.75">
      <c r="A286" s="10"/>
      <c r="B286" s="10"/>
      <c r="C286" s="10"/>
      <c r="D286" s="10"/>
      <c r="E286" s="10"/>
      <c r="F286" s="10"/>
      <c r="G286" s="10"/>
      <c r="H286" s="10"/>
      <c r="I286" s="45"/>
      <c r="J286" s="10"/>
      <c r="K286" s="10"/>
      <c r="L286" s="10"/>
      <c r="M286" s="10"/>
      <c r="N286" s="10"/>
      <c r="O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2.75">
      <c r="A287" s="10"/>
      <c r="B287" s="10"/>
      <c r="C287" s="10"/>
      <c r="D287" s="10"/>
      <c r="E287" s="10"/>
      <c r="F287" s="10"/>
      <c r="G287" s="10"/>
      <c r="H287" s="10"/>
      <c r="I287" s="45"/>
      <c r="J287" s="10"/>
      <c r="K287" s="10"/>
      <c r="L287" s="10"/>
      <c r="M287" s="10"/>
      <c r="N287" s="10"/>
      <c r="O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2.75">
      <c r="A288" s="49" t="s">
        <v>339</v>
      </c>
      <c r="B288" s="45"/>
      <c r="C288" s="45"/>
      <c r="D288" s="45"/>
      <c r="E288" s="47"/>
      <c r="F288" s="47"/>
      <c r="G288" s="47"/>
      <c r="H288" s="47"/>
      <c r="I288" s="47"/>
      <c r="J288" s="47"/>
      <c r="K288" s="10"/>
      <c r="L288" s="10"/>
      <c r="M288" s="10"/>
      <c r="N288" s="10"/>
      <c r="O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2.75">
      <c r="A289" s="10"/>
      <c r="B289" s="10"/>
      <c r="C289" s="10"/>
      <c r="D289" s="10"/>
      <c r="E289" s="36"/>
      <c r="F289" s="36"/>
      <c r="G289" s="36"/>
      <c r="H289" s="36"/>
      <c r="I289" s="47"/>
      <c r="J289" s="36"/>
      <c r="K289" s="10"/>
      <c r="L289" s="10"/>
      <c r="M289" s="10"/>
      <c r="N289" s="10"/>
      <c r="O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2.75">
      <c r="A290" s="12"/>
      <c r="B290" s="12" t="s">
        <v>158</v>
      </c>
      <c r="C290" s="405" t="s">
        <v>238</v>
      </c>
      <c r="D290" s="405"/>
      <c r="E290" s="405"/>
      <c r="F290" s="405"/>
      <c r="G290" s="405"/>
      <c r="H290" s="412"/>
      <c r="I290" s="412"/>
      <c r="J290" s="10"/>
      <c r="K290" s="413" t="s">
        <v>239</v>
      </c>
      <c r="L290" s="413"/>
      <c r="M290" s="413"/>
      <c r="N290" s="413"/>
      <c r="O290" s="414"/>
      <c r="P290" s="414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2.75">
      <c r="A291" s="12"/>
      <c r="B291" s="12"/>
      <c r="C291" s="12">
        <v>1998</v>
      </c>
      <c r="D291" s="12">
        <v>2000</v>
      </c>
      <c r="E291" s="12">
        <v>2002</v>
      </c>
      <c r="F291" s="106">
        <v>2004</v>
      </c>
      <c r="G291" s="80">
        <v>2006</v>
      </c>
      <c r="H291" s="106">
        <v>2008</v>
      </c>
      <c r="I291" s="106">
        <v>2010</v>
      </c>
      <c r="J291" s="36"/>
      <c r="K291" s="101" t="s">
        <v>452</v>
      </c>
      <c r="L291" s="12" t="s">
        <v>453</v>
      </c>
      <c r="M291" s="12" t="s">
        <v>454</v>
      </c>
      <c r="N291" s="12" t="s">
        <v>455</v>
      </c>
      <c r="O291" s="12" t="s">
        <v>456</v>
      </c>
      <c r="P291" s="12" t="s">
        <v>457</v>
      </c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2.75">
      <c r="A292" s="12"/>
      <c r="B292" s="12"/>
      <c r="C292" s="12"/>
      <c r="D292" s="12"/>
      <c r="E292" s="200"/>
      <c r="F292" s="112"/>
      <c r="G292" s="161"/>
      <c r="H292" s="161"/>
      <c r="I292" s="161"/>
      <c r="J292" s="36"/>
      <c r="K292" s="12"/>
      <c r="L292" s="200"/>
      <c r="M292" s="36"/>
      <c r="N292" s="36"/>
      <c r="O292" s="36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2.75">
      <c r="A293" s="55" t="s">
        <v>174</v>
      </c>
      <c r="B293" s="12"/>
      <c r="C293" s="12" t="s">
        <v>268</v>
      </c>
      <c r="D293" s="12" t="s">
        <v>268</v>
      </c>
      <c r="E293" s="12" t="s">
        <v>268</v>
      </c>
      <c r="F293" s="153" t="s">
        <v>268</v>
      </c>
      <c r="G293" s="154" t="s">
        <v>268</v>
      </c>
      <c r="H293" s="154" t="s">
        <v>268</v>
      </c>
      <c r="I293" s="154" t="s">
        <v>268</v>
      </c>
      <c r="J293" s="36"/>
      <c r="K293" s="153" t="s">
        <v>268</v>
      </c>
      <c r="L293" s="153" t="s">
        <v>268</v>
      </c>
      <c r="M293" s="153" t="s">
        <v>268</v>
      </c>
      <c r="N293" s="154" t="s">
        <v>268</v>
      </c>
      <c r="O293" s="154" t="s">
        <v>268</v>
      </c>
      <c r="P293" s="154" t="s">
        <v>268</v>
      </c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2.75">
      <c r="A294" s="10"/>
      <c r="B294" s="10"/>
      <c r="C294" s="36"/>
      <c r="D294" s="36"/>
      <c r="E294" s="36"/>
      <c r="F294" s="36"/>
      <c r="G294" s="36"/>
      <c r="H294" s="36"/>
      <c r="I294" s="47"/>
      <c r="J294" s="36"/>
      <c r="K294" s="36"/>
      <c r="L294" s="36"/>
      <c r="M294" s="36"/>
      <c r="N294" s="36"/>
      <c r="O294" s="36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2.75">
      <c r="A295" s="10" t="s">
        <v>123</v>
      </c>
      <c r="B295" s="10"/>
      <c r="C295" s="202">
        <v>0.199</v>
      </c>
      <c r="D295" s="202">
        <v>0.0536</v>
      </c>
      <c r="E295" s="36">
        <v>0.1055</v>
      </c>
      <c r="F295" s="197">
        <v>0.5403449232</v>
      </c>
      <c r="G295" s="197">
        <f>'[1]Table 9'!K68/1000</f>
        <v>0.009</v>
      </c>
      <c r="H295" s="197">
        <v>0.006</v>
      </c>
      <c r="I295" s="347">
        <v>0.18</v>
      </c>
      <c r="J295" s="36"/>
      <c r="K295" s="114">
        <f aca="true" t="shared" si="53" ref="K295:P295">($I295/C295)-1</f>
        <v>-0.09547738693467345</v>
      </c>
      <c r="L295" s="114">
        <f t="shared" si="53"/>
        <v>2.3582089552238803</v>
      </c>
      <c r="M295" s="114">
        <f t="shared" si="53"/>
        <v>0.7061611374407584</v>
      </c>
      <c r="N295" s="114">
        <f t="shared" si="53"/>
        <v>-0.6668794463099343</v>
      </c>
      <c r="O295" s="114">
        <f t="shared" si="53"/>
        <v>19</v>
      </c>
      <c r="P295" s="114">
        <f t="shared" si="53"/>
        <v>29</v>
      </c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2.75">
      <c r="A296" s="10"/>
      <c r="B296" s="10"/>
      <c r="C296" s="202"/>
      <c r="D296" s="202"/>
      <c r="E296" s="36"/>
      <c r="F296" s="202"/>
      <c r="G296" s="202"/>
      <c r="H296" s="202"/>
      <c r="I296" s="158"/>
      <c r="J296" s="10"/>
      <c r="K296" s="114"/>
      <c r="L296" s="114"/>
      <c r="M296" s="114"/>
      <c r="N296" s="114"/>
      <c r="O296" s="114"/>
      <c r="P296" s="114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2.75">
      <c r="A297" s="10" t="s">
        <v>176</v>
      </c>
      <c r="B297" s="10"/>
      <c r="C297" s="202">
        <v>0.409</v>
      </c>
      <c r="D297" s="202">
        <v>0.1965</v>
      </c>
      <c r="E297" s="36">
        <v>0.2545</v>
      </c>
      <c r="F297" s="208">
        <v>0.196534267466755</v>
      </c>
      <c r="G297" s="208">
        <f>'[1]Table 9'!K155/1000</f>
        <v>0.098</v>
      </c>
      <c r="H297" s="208">
        <v>0.062</v>
      </c>
      <c r="I297" s="348">
        <v>0.132</v>
      </c>
      <c r="J297" s="36"/>
      <c r="K297" s="114">
        <f aca="true" t="shared" si="54" ref="K297:P297">($I297/C297)-1</f>
        <v>-0.6772616136919315</v>
      </c>
      <c r="L297" s="114">
        <f t="shared" si="54"/>
        <v>-0.3282442748091603</v>
      </c>
      <c r="M297" s="114">
        <f t="shared" si="54"/>
        <v>-0.481335952848723</v>
      </c>
      <c r="N297" s="114">
        <f t="shared" si="54"/>
        <v>-0.32836140128932667</v>
      </c>
      <c r="O297" s="114">
        <f t="shared" si="54"/>
        <v>0.346938775510204</v>
      </c>
      <c r="P297" s="114">
        <f t="shared" si="54"/>
        <v>1.1290322580645165</v>
      </c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2.75">
      <c r="A298" s="10"/>
      <c r="B298" s="10"/>
      <c r="C298" s="202"/>
      <c r="D298" s="202"/>
      <c r="E298" s="36"/>
      <c r="F298" s="202"/>
      <c r="G298" s="202"/>
      <c r="H298" s="202"/>
      <c r="I298" s="158"/>
      <c r="J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2.75">
      <c r="A299" s="10" t="s">
        <v>125</v>
      </c>
      <c r="B299" s="10"/>
      <c r="C299" s="202"/>
      <c r="D299" s="202"/>
      <c r="E299" s="36"/>
      <c r="F299" s="202"/>
      <c r="G299" s="202"/>
      <c r="H299" s="202"/>
      <c r="I299" s="158"/>
      <c r="J299" s="36"/>
      <c r="K299" s="114" t="s">
        <v>16</v>
      </c>
      <c r="L299" s="114" t="s">
        <v>16</v>
      </c>
      <c r="M299" s="114" t="s">
        <v>16</v>
      </c>
      <c r="N299" s="114" t="s">
        <v>16</v>
      </c>
      <c r="O299" s="114" t="s">
        <v>16</v>
      </c>
      <c r="P299" s="114" t="s">
        <v>16</v>
      </c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2.75">
      <c r="A300" s="10"/>
      <c r="B300" s="10"/>
      <c r="C300" s="202"/>
      <c r="D300" s="202"/>
      <c r="E300" s="36"/>
      <c r="F300" s="202"/>
      <c r="G300" s="202"/>
      <c r="H300" s="202"/>
      <c r="I300" s="158"/>
      <c r="J300" s="36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2.75">
      <c r="A301" s="137" t="s">
        <v>257</v>
      </c>
      <c r="B301" s="137"/>
      <c r="C301" s="209">
        <v>0.003</v>
      </c>
      <c r="D301" s="209">
        <v>0.005</v>
      </c>
      <c r="E301" s="167">
        <v>0.003</v>
      </c>
      <c r="F301" s="167" t="s">
        <v>16</v>
      </c>
      <c r="G301" s="167" t="s">
        <v>16</v>
      </c>
      <c r="H301" s="167" t="s">
        <v>16</v>
      </c>
      <c r="I301" s="167" t="s">
        <v>16</v>
      </c>
      <c r="J301" s="36"/>
      <c r="K301" s="114" t="s">
        <v>16</v>
      </c>
      <c r="L301" s="114" t="s">
        <v>16</v>
      </c>
      <c r="M301" s="114" t="s">
        <v>16</v>
      </c>
      <c r="N301" s="114" t="s">
        <v>16</v>
      </c>
      <c r="O301" s="114" t="s">
        <v>16</v>
      </c>
      <c r="P301" s="114" t="s">
        <v>16</v>
      </c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2.75">
      <c r="A302" s="137" t="s">
        <v>258</v>
      </c>
      <c r="B302" s="137"/>
      <c r="C302" s="169" t="s">
        <v>16</v>
      </c>
      <c r="D302" s="169" t="s">
        <v>16</v>
      </c>
      <c r="E302" s="167" t="s">
        <v>16</v>
      </c>
      <c r="F302" s="167" t="s">
        <v>16</v>
      </c>
      <c r="G302" s="167" t="s">
        <v>16</v>
      </c>
      <c r="H302" s="167" t="s">
        <v>16</v>
      </c>
      <c r="I302" s="167" t="s">
        <v>16</v>
      </c>
      <c r="J302" s="36"/>
      <c r="K302" s="114" t="s">
        <v>16</v>
      </c>
      <c r="L302" s="114" t="s">
        <v>16</v>
      </c>
      <c r="M302" s="114" t="s">
        <v>16</v>
      </c>
      <c r="N302" s="114" t="s">
        <v>16</v>
      </c>
      <c r="O302" s="114" t="s">
        <v>16</v>
      </c>
      <c r="P302" s="114" t="s">
        <v>16</v>
      </c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2.75">
      <c r="A303" s="137" t="s">
        <v>259</v>
      </c>
      <c r="B303" s="137"/>
      <c r="C303" s="209">
        <v>0.002</v>
      </c>
      <c r="D303" s="169" t="s">
        <v>16</v>
      </c>
      <c r="E303" s="167" t="s">
        <v>16</v>
      </c>
      <c r="F303" s="167" t="s">
        <v>16</v>
      </c>
      <c r="G303" s="167" t="s">
        <v>16</v>
      </c>
      <c r="H303" s="167" t="s">
        <v>16</v>
      </c>
      <c r="I303" s="167" t="s">
        <v>16</v>
      </c>
      <c r="J303" s="36"/>
      <c r="K303" s="114" t="s">
        <v>16</v>
      </c>
      <c r="L303" s="114" t="s">
        <v>16</v>
      </c>
      <c r="M303" s="114" t="s">
        <v>16</v>
      </c>
      <c r="N303" s="114" t="s">
        <v>16</v>
      </c>
      <c r="O303" s="114" t="s">
        <v>16</v>
      </c>
      <c r="P303" s="114" t="s">
        <v>16</v>
      </c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2.75">
      <c r="A304" s="137" t="s">
        <v>260</v>
      </c>
      <c r="B304" s="137"/>
      <c r="C304" s="209">
        <v>0.001</v>
      </c>
      <c r="D304" s="169" t="s">
        <v>16</v>
      </c>
      <c r="E304" s="210">
        <v>0.0002</v>
      </c>
      <c r="F304" s="211">
        <v>0.001</v>
      </c>
      <c r="G304" s="212">
        <f>0.1/1000</f>
        <v>0.0001</v>
      </c>
      <c r="H304" s="212" t="s">
        <v>273</v>
      </c>
      <c r="I304" s="349" t="s">
        <v>273</v>
      </c>
      <c r="J304" s="36"/>
      <c r="K304" s="114" t="s">
        <v>16</v>
      </c>
      <c r="L304" s="114" t="s">
        <v>16</v>
      </c>
      <c r="M304" s="114" t="s">
        <v>16</v>
      </c>
      <c r="N304" s="114" t="s">
        <v>16</v>
      </c>
      <c r="O304" s="114" t="s">
        <v>16</v>
      </c>
      <c r="P304" s="114" t="s">
        <v>16</v>
      </c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2.75">
      <c r="A305" s="10"/>
      <c r="B305" s="10"/>
      <c r="C305" s="202"/>
      <c r="D305" s="202"/>
      <c r="E305" s="36"/>
      <c r="F305" s="202"/>
      <c r="G305" s="202"/>
      <c r="H305" s="202"/>
      <c r="I305" s="158"/>
      <c r="J305" s="36"/>
      <c r="K305" s="114"/>
      <c r="L305" s="114"/>
      <c r="M305" s="114"/>
      <c r="N305" s="114"/>
      <c r="O305" s="114"/>
      <c r="P305" s="114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2.75">
      <c r="A306" s="10" t="s">
        <v>185</v>
      </c>
      <c r="B306" s="10"/>
      <c r="C306" s="203">
        <v>0.006</v>
      </c>
      <c r="D306" s="203">
        <v>0.005</v>
      </c>
      <c r="E306" s="36">
        <v>0.0032</v>
      </c>
      <c r="F306" s="208">
        <v>0.001</v>
      </c>
      <c r="G306" s="213">
        <f>0.1/1000</f>
        <v>0.0001</v>
      </c>
      <c r="H306" s="212" t="s">
        <v>273</v>
      </c>
      <c r="I306" s="349" t="s">
        <v>273</v>
      </c>
      <c r="J306" s="36"/>
      <c r="K306" s="114" t="s">
        <v>16</v>
      </c>
      <c r="L306" s="114" t="s">
        <v>16</v>
      </c>
      <c r="M306" s="114" t="s">
        <v>16</v>
      </c>
      <c r="N306" s="114" t="s">
        <v>16</v>
      </c>
      <c r="O306" s="114" t="s">
        <v>16</v>
      </c>
      <c r="P306" s="114" t="s">
        <v>16</v>
      </c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2.75">
      <c r="A307" s="10"/>
      <c r="B307" s="10"/>
      <c r="C307" s="202"/>
      <c r="D307" s="202"/>
      <c r="E307" s="36"/>
      <c r="F307" s="202"/>
      <c r="G307" s="202"/>
      <c r="H307" s="202"/>
      <c r="I307" s="158"/>
      <c r="J307" s="36"/>
      <c r="K307" s="114"/>
      <c r="L307" s="114"/>
      <c r="M307" s="114"/>
      <c r="N307" s="114"/>
      <c r="O307" s="114"/>
      <c r="P307" s="114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2.75">
      <c r="A308" s="10" t="s">
        <v>126</v>
      </c>
      <c r="B308" s="10"/>
      <c r="C308" s="202" t="s">
        <v>16</v>
      </c>
      <c r="D308" s="202" t="s">
        <v>16</v>
      </c>
      <c r="E308" s="36" t="s">
        <v>16</v>
      </c>
      <c r="F308" s="36" t="s">
        <v>16</v>
      </c>
      <c r="G308" s="36" t="str">
        <f>'[1]Table 9'!K178</f>
        <v>.</v>
      </c>
      <c r="H308" s="36" t="s">
        <v>16</v>
      </c>
      <c r="I308" s="47" t="s">
        <v>16</v>
      </c>
      <c r="J308" s="36"/>
      <c r="K308" s="203" t="s">
        <v>16</v>
      </c>
      <c r="L308" s="203" t="s">
        <v>16</v>
      </c>
      <c r="M308" s="203" t="s">
        <v>16</v>
      </c>
      <c r="N308" s="203" t="s">
        <v>16</v>
      </c>
      <c r="O308" s="203" t="s">
        <v>16</v>
      </c>
      <c r="P308" s="203" t="s">
        <v>16</v>
      </c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2.75">
      <c r="A309" s="10"/>
      <c r="B309" s="10"/>
      <c r="C309" s="202"/>
      <c r="D309" s="202"/>
      <c r="E309" s="36"/>
      <c r="F309" s="202"/>
      <c r="G309" s="202"/>
      <c r="H309" s="202"/>
      <c r="I309" s="158"/>
      <c r="J309" s="36"/>
      <c r="K309" s="114"/>
      <c r="L309" s="114"/>
      <c r="M309" s="114"/>
      <c r="N309" s="114"/>
      <c r="O309" s="114"/>
      <c r="P309" s="114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2.75">
      <c r="A310" s="10" t="s">
        <v>227</v>
      </c>
      <c r="B310" s="10"/>
      <c r="C310" s="202" t="s">
        <v>16</v>
      </c>
      <c r="D310" s="202" t="s">
        <v>16</v>
      </c>
      <c r="E310" s="36" t="s">
        <v>16</v>
      </c>
      <c r="F310" s="36" t="s">
        <v>16</v>
      </c>
      <c r="G310" s="36" t="str">
        <f>'[1]Table 9'!K193</f>
        <v>.</v>
      </c>
      <c r="H310" s="36" t="s">
        <v>16</v>
      </c>
      <c r="I310" s="47" t="s">
        <v>16</v>
      </c>
      <c r="J310" s="36"/>
      <c r="K310" s="203" t="s">
        <v>16</v>
      </c>
      <c r="L310" s="203" t="s">
        <v>16</v>
      </c>
      <c r="M310" s="203" t="s">
        <v>16</v>
      </c>
      <c r="N310" s="203" t="s">
        <v>16</v>
      </c>
      <c r="O310" s="203" t="s">
        <v>16</v>
      </c>
      <c r="P310" s="203" t="s">
        <v>16</v>
      </c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2.75">
      <c r="A311" s="10"/>
      <c r="B311" s="10"/>
      <c r="C311" s="202"/>
      <c r="D311" s="202"/>
      <c r="E311" s="36"/>
      <c r="F311" s="202"/>
      <c r="G311" s="202"/>
      <c r="H311" s="202"/>
      <c r="I311" s="158"/>
      <c r="J311" s="36"/>
      <c r="K311" s="114"/>
      <c r="L311" s="114"/>
      <c r="M311" s="114"/>
      <c r="N311" s="114"/>
      <c r="O311" s="114"/>
      <c r="P311" s="114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2.75">
      <c r="A312" s="10" t="s">
        <v>128</v>
      </c>
      <c r="B312" s="10"/>
      <c r="C312" s="203" t="s">
        <v>16</v>
      </c>
      <c r="D312" s="203">
        <v>0.112</v>
      </c>
      <c r="E312" s="36">
        <v>0.015</v>
      </c>
      <c r="F312" s="208">
        <v>0.00227799040000013</v>
      </c>
      <c r="G312" s="208" t="str">
        <f>'[1]Table 9'!K230</f>
        <v>.</v>
      </c>
      <c r="H312" s="208">
        <v>0.005</v>
      </c>
      <c r="I312" s="348">
        <v>0.018</v>
      </c>
      <c r="J312" s="36"/>
      <c r="K312" s="114" t="s">
        <v>16</v>
      </c>
      <c r="L312" s="114">
        <f>($I312/D312)-1</f>
        <v>-0.8392857142857143</v>
      </c>
      <c r="M312" s="114">
        <f>($I312/E312)-1</f>
        <v>0.19999999999999996</v>
      </c>
      <c r="N312" s="114">
        <f>($I312/F312)-1</f>
        <v>6.901701429470015</v>
      </c>
      <c r="O312" s="114" t="s">
        <v>16</v>
      </c>
      <c r="P312" s="114">
        <f>($I312/H312)-1</f>
        <v>2.5999999999999996</v>
      </c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2.75">
      <c r="A313" s="10"/>
      <c r="B313" s="10"/>
      <c r="C313" s="202"/>
      <c r="D313" s="202"/>
      <c r="E313" s="36"/>
      <c r="F313" s="202"/>
      <c r="G313" s="202"/>
      <c r="H313" s="202"/>
      <c r="I313" s="158"/>
      <c r="J313" s="36"/>
      <c r="K313" s="36"/>
      <c r="L313" s="36"/>
      <c r="M313" s="36"/>
      <c r="N313" s="36"/>
      <c r="O313" s="36"/>
      <c r="P313" s="36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3.5">
      <c r="A314" s="24" t="s">
        <v>141</v>
      </c>
      <c r="B314" s="204"/>
      <c r="C314" s="214">
        <v>0.614</v>
      </c>
      <c r="D314" s="214">
        <v>0.367</v>
      </c>
      <c r="E314" s="205">
        <v>0.3782</v>
      </c>
      <c r="F314" s="215">
        <v>0.740142239633422</v>
      </c>
      <c r="G314" s="215">
        <f>G295+G297+G306</f>
        <v>0.1071</v>
      </c>
      <c r="H314" s="215">
        <v>0.073</v>
      </c>
      <c r="I314" s="355">
        <v>0.334</v>
      </c>
      <c r="J314" s="167"/>
      <c r="K314" s="379">
        <f aca="true" t="shared" si="55" ref="K314:P314">($I314/C314)-1</f>
        <v>-0.4560260586319218</v>
      </c>
      <c r="L314" s="379">
        <f t="shared" si="55"/>
        <v>-0.08991825613079008</v>
      </c>
      <c r="M314" s="379">
        <f t="shared" si="55"/>
        <v>-0.11686938127974611</v>
      </c>
      <c r="N314" s="379">
        <f t="shared" si="55"/>
        <v>-0.54873538880118</v>
      </c>
      <c r="O314" s="379">
        <f t="shared" si="55"/>
        <v>2.118580765639589</v>
      </c>
      <c r="P314" s="379">
        <f t="shared" si="55"/>
        <v>3.575342465753425</v>
      </c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2.75">
      <c r="A315" s="10"/>
      <c r="B315" s="10"/>
      <c r="C315" s="202"/>
      <c r="D315" s="202"/>
      <c r="E315" s="36"/>
      <c r="F315" s="36"/>
      <c r="G315" s="36"/>
      <c r="H315" s="36"/>
      <c r="I315" s="47"/>
      <c r="J315" s="36"/>
      <c r="K315" s="36"/>
      <c r="L315" s="36"/>
      <c r="M315" s="36"/>
      <c r="N315" s="36"/>
      <c r="O315" s="36"/>
      <c r="P315" s="36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2.75">
      <c r="A316" s="10" t="s">
        <v>267</v>
      </c>
      <c r="B316" s="10"/>
      <c r="C316" s="23">
        <v>199</v>
      </c>
      <c r="D316" s="23">
        <v>273</v>
      </c>
      <c r="E316" s="36">
        <v>197</v>
      </c>
      <c r="F316" s="26">
        <v>211.74206533333336</v>
      </c>
      <c r="G316" s="26">
        <f>'[1]Table 3'!G16</f>
        <v>82.86888262585035</v>
      </c>
      <c r="H316" s="26">
        <v>55</v>
      </c>
      <c r="I316" s="339">
        <v>85</v>
      </c>
      <c r="J316" s="36"/>
      <c r="K316" s="114">
        <f aca="true" t="shared" si="56" ref="K316:P316">($I316/C316)-1</f>
        <v>-0.5728643216080402</v>
      </c>
      <c r="L316" s="114">
        <f t="shared" si="56"/>
        <v>-0.6886446886446886</v>
      </c>
      <c r="M316" s="114">
        <f t="shared" si="56"/>
        <v>-0.5685279187817258</v>
      </c>
      <c r="N316" s="114">
        <f t="shared" si="56"/>
        <v>-0.5985681925497922</v>
      </c>
      <c r="O316" s="114">
        <f t="shared" si="56"/>
        <v>0.02571673837780053</v>
      </c>
      <c r="P316" s="114">
        <f t="shared" si="56"/>
        <v>0.5454545454545454</v>
      </c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2.75">
      <c r="A317" s="10"/>
      <c r="B317" s="10"/>
      <c r="C317" s="10"/>
      <c r="D317" s="10"/>
      <c r="E317" s="10"/>
      <c r="F317" s="10"/>
      <c r="G317" s="10"/>
      <c r="H317" s="10"/>
      <c r="I317" s="45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3" ht="12.75">
      <c r="A318" s="10"/>
      <c r="B318" s="10"/>
      <c r="C318" s="10"/>
      <c r="D318" s="17"/>
      <c r="E318" s="17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2.75">
      <c r="A319" s="49" t="s">
        <v>340</v>
      </c>
      <c r="B319" s="45"/>
      <c r="C319" s="45"/>
      <c r="D319" s="45"/>
      <c r="E319" s="45"/>
      <c r="F319" s="45"/>
      <c r="G319" s="45"/>
      <c r="H319" s="45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2.75">
      <c r="A320" s="10"/>
      <c r="B320" s="10"/>
      <c r="C320" s="10"/>
      <c r="D320" s="10"/>
      <c r="E320" s="10"/>
      <c r="F320" s="10"/>
      <c r="G320" s="10"/>
      <c r="H320" s="10"/>
      <c r="I320" s="29"/>
      <c r="J320" s="29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2.75">
      <c r="A321" s="10"/>
      <c r="B321" s="10"/>
      <c r="C321" s="405" t="s">
        <v>238</v>
      </c>
      <c r="D321" s="405"/>
      <c r="E321" s="405"/>
      <c r="F321" s="405"/>
      <c r="G321" s="10"/>
      <c r="H321" s="405" t="s">
        <v>239</v>
      </c>
      <c r="I321" s="405"/>
      <c r="J321" s="405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2.75">
      <c r="A322" s="10"/>
      <c r="B322" s="10"/>
      <c r="C322" s="12">
        <v>2000</v>
      </c>
      <c r="D322" s="12">
        <v>2002</v>
      </c>
      <c r="E322" s="106">
        <v>2004</v>
      </c>
      <c r="F322" s="106">
        <v>2006</v>
      </c>
      <c r="G322" s="36"/>
      <c r="H322" s="12" t="s">
        <v>274</v>
      </c>
      <c r="I322" s="12" t="s">
        <v>275</v>
      </c>
      <c r="J322" s="12" t="s">
        <v>276</v>
      </c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2.75">
      <c r="A323" s="10"/>
      <c r="B323" s="10"/>
      <c r="C323" s="12"/>
      <c r="D323" s="12"/>
      <c r="E323" s="12"/>
      <c r="F323" s="113"/>
      <c r="G323" s="36"/>
      <c r="H323" s="200"/>
      <c r="I323" s="36"/>
      <c r="J323" s="36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2.75">
      <c r="A324" s="55" t="s">
        <v>174</v>
      </c>
      <c r="B324" s="10"/>
      <c r="C324" s="12" t="s">
        <v>256</v>
      </c>
      <c r="D324" s="12" t="s">
        <v>256</v>
      </c>
      <c r="E324" s="12" t="s">
        <v>256</v>
      </c>
      <c r="F324" s="101" t="s">
        <v>256</v>
      </c>
      <c r="G324" s="36"/>
      <c r="H324" s="12" t="s">
        <v>256</v>
      </c>
      <c r="I324" s="12" t="s">
        <v>256</v>
      </c>
      <c r="J324" s="130" t="s">
        <v>256</v>
      </c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ht="12.75">
      <c r="A325" s="10"/>
      <c r="B325" s="10"/>
      <c r="C325" s="36"/>
      <c r="D325" s="36"/>
      <c r="E325" s="36"/>
      <c r="F325" s="36"/>
      <c r="G325" s="36"/>
      <c r="H325" s="36"/>
      <c r="I325" s="36"/>
      <c r="J325" s="36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2.75">
      <c r="A326" s="10" t="s">
        <v>123</v>
      </c>
      <c r="B326" s="10"/>
      <c r="C326" s="36" t="s">
        <v>16</v>
      </c>
      <c r="D326" s="36" t="s">
        <v>16</v>
      </c>
      <c r="E326" s="36" t="s">
        <v>16</v>
      </c>
      <c r="F326" s="36" t="str">
        <f>'[1]Table 8'!P68</f>
        <v>.</v>
      </c>
      <c r="G326" s="36"/>
      <c r="H326" s="36" t="s">
        <v>16</v>
      </c>
      <c r="I326" s="36" t="s">
        <v>16</v>
      </c>
      <c r="J326" s="36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2.75">
      <c r="A327" s="10"/>
      <c r="B327" s="10"/>
      <c r="C327" s="36"/>
      <c r="D327" s="36"/>
      <c r="E327" s="36"/>
      <c r="F327" s="36"/>
      <c r="G327" s="36"/>
      <c r="H327" s="36"/>
      <c r="I327" s="36"/>
      <c r="J327" s="36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ht="12.75">
      <c r="A328" s="10" t="s">
        <v>176</v>
      </c>
      <c r="B328" s="10"/>
      <c r="C328" s="36">
        <v>912</v>
      </c>
      <c r="D328" s="22">
        <v>1395</v>
      </c>
      <c r="E328" s="26">
        <v>656.7611330494617</v>
      </c>
      <c r="F328" s="36">
        <f>'[1]Table 8'!P154</f>
        <v>650</v>
      </c>
      <c r="G328" s="36"/>
      <c r="H328" s="114">
        <f>($F328/C328)-1</f>
        <v>-0.2872807017543859</v>
      </c>
      <c r="I328" s="114">
        <f>($F328/D328)-1</f>
        <v>-0.5340501792114696</v>
      </c>
      <c r="J328" s="114">
        <f>($F328/E328)-1</f>
        <v>-0.010294660736192673</v>
      </c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2.75">
      <c r="A329" s="10"/>
      <c r="B329" s="10"/>
      <c r="C329" s="36"/>
      <c r="D329" s="36"/>
      <c r="E329" s="36"/>
      <c r="F329" s="36"/>
      <c r="G329" s="36"/>
      <c r="H329" s="36"/>
      <c r="I329" s="36"/>
      <c r="J329" s="36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2.75">
      <c r="A330" s="10" t="s">
        <v>125</v>
      </c>
      <c r="B330" s="10"/>
      <c r="C330" s="36"/>
      <c r="D330" s="36"/>
      <c r="E330" s="36"/>
      <c r="F330" s="36"/>
      <c r="G330" s="36"/>
      <c r="H330" s="36"/>
      <c r="I330" s="36"/>
      <c r="J330" s="36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ht="12.75">
      <c r="A331" s="10"/>
      <c r="B331" s="10"/>
      <c r="C331" s="36"/>
      <c r="D331" s="36"/>
      <c r="E331" s="36"/>
      <c r="F331" s="36"/>
      <c r="G331" s="36"/>
      <c r="H331" s="36"/>
      <c r="I331" s="36"/>
      <c r="J331" s="36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2.75">
      <c r="A332" s="137" t="s">
        <v>257</v>
      </c>
      <c r="B332" s="137"/>
      <c r="C332" s="167" t="s">
        <v>16</v>
      </c>
      <c r="D332" s="167" t="s">
        <v>16</v>
      </c>
      <c r="E332" s="167" t="s">
        <v>16</v>
      </c>
      <c r="F332" s="167" t="s">
        <v>16</v>
      </c>
      <c r="G332" s="36"/>
      <c r="H332" s="36" t="s">
        <v>16</v>
      </c>
      <c r="I332" s="36" t="s">
        <v>16</v>
      </c>
      <c r="J332" s="36" t="s">
        <v>16</v>
      </c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2.75">
      <c r="A333" s="137" t="s">
        <v>258</v>
      </c>
      <c r="B333" s="137"/>
      <c r="C333" s="167" t="s">
        <v>16</v>
      </c>
      <c r="D333" s="167" t="s">
        <v>16</v>
      </c>
      <c r="E333" s="167" t="s">
        <v>16</v>
      </c>
      <c r="F333" s="167" t="s">
        <v>16</v>
      </c>
      <c r="G333" s="36"/>
      <c r="H333" s="36" t="s">
        <v>16</v>
      </c>
      <c r="I333" s="36" t="s">
        <v>16</v>
      </c>
      <c r="J333" s="36" t="s">
        <v>16</v>
      </c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ht="12.75">
      <c r="A334" s="137" t="s">
        <v>259</v>
      </c>
      <c r="B334" s="137"/>
      <c r="C334" s="167" t="s">
        <v>16</v>
      </c>
      <c r="D334" s="167" t="s">
        <v>16</v>
      </c>
      <c r="E334" s="167" t="s">
        <v>16</v>
      </c>
      <c r="F334" s="135">
        <f>'[1]Table 27 (SS)'!G17</f>
        <v>11.8</v>
      </c>
      <c r="G334" s="36"/>
      <c r="H334" s="36" t="s">
        <v>16</v>
      </c>
      <c r="I334" s="36" t="s">
        <v>16</v>
      </c>
      <c r="J334" s="36" t="s">
        <v>16</v>
      </c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ht="12.75">
      <c r="A335" s="137" t="s">
        <v>260</v>
      </c>
      <c r="B335" s="137"/>
      <c r="C335" s="167" t="s">
        <v>16</v>
      </c>
      <c r="D335" s="167" t="s">
        <v>16</v>
      </c>
      <c r="E335" s="167" t="s">
        <v>16</v>
      </c>
      <c r="F335" s="135">
        <f>'[1]Table 27 (SS)'!G18</f>
        <v>12.7</v>
      </c>
      <c r="G335" s="36"/>
      <c r="H335" s="36" t="s">
        <v>16</v>
      </c>
      <c r="I335" s="36" t="s">
        <v>16</v>
      </c>
      <c r="J335" s="36" t="s">
        <v>16</v>
      </c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ht="12.75">
      <c r="A336" s="10"/>
      <c r="B336" s="10"/>
      <c r="C336" s="36"/>
      <c r="D336" s="36"/>
      <c r="E336" s="36"/>
      <c r="F336" s="36"/>
      <c r="G336" s="36"/>
      <c r="H336" s="36"/>
      <c r="I336" s="36"/>
      <c r="J336" s="36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ht="12.75">
      <c r="A337" s="10" t="s">
        <v>185</v>
      </c>
      <c r="B337" s="10"/>
      <c r="C337" s="36" t="s">
        <v>16</v>
      </c>
      <c r="D337" s="36" t="s">
        <v>16</v>
      </c>
      <c r="E337" s="36" t="s">
        <v>16</v>
      </c>
      <c r="F337" s="22">
        <f>F334+F335</f>
        <v>24.5</v>
      </c>
      <c r="G337" s="36"/>
      <c r="H337" s="36" t="s">
        <v>16</v>
      </c>
      <c r="I337" s="36" t="s">
        <v>16</v>
      </c>
      <c r="J337" s="36" t="s">
        <v>16</v>
      </c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2.75">
      <c r="A338" s="10"/>
      <c r="B338" s="10"/>
      <c r="C338" s="36"/>
      <c r="D338" s="36"/>
      <c r="E338" s="36"/>
      <c r="F338" s="36"/>
      <c r="G338" s="36"/>
      <c r="H338" s="36"/>
      <c r="I338" s="36"/>
      <c r="J338" s="36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2.75">
      <c r="A339" s="10" t="s">
        <v>126</v>
      </c>
      <c r="B339" s="10"/>
      <c r="C339" s="36" t="s">
        <v>16</v>
      </c>
      <c r="D339" s="36" t="s">
        <v>16</v>
      </c>
      <c r="E339" s="36" t="s">
        <v>16</v>
      </c>
      <c r="F339" s="36" t="s">
        <v>16</v>
      </c>
      <c r="G339" s="36"/>
      <c r="H339" s="36" t="s">
        <v>16</v>
      </c>
      <c r="I339" s="36" t="s">
        <v>16</v>
      </c>
      <c r="J339" s="36" t="s">
        <v>16</v>
      </c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ht="12.75">
      <c r="A340" s="10"/>
      <c r="B340" s="10"/>
      <c r="C340" s="36"/>
      <c r="D340" s="36"/>
      <c r="E340" s="36"/>
      <c r="F340" s="36"/>
      <c r="G340" s="36"/>
      <c r="H340" s="36"/>
      <c r="I340" s="36"/>
      <c r="J340" s="36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ht="12.75">
      <c r="A341" s="10" t="s">
        <v>227</v>
      </c>
      <c r="B341" s="10"/>
      <c r="C341" s="36" t="s">
        <v>16</v>
      </c>
      <c r="D341" s="36" t="s">
        <v>16</v>
      </c>
      <c r="E341" s="36" t="s">
        <v>16</v>
      </c>
      <c r="F341" s="36" t="s">
        <v>16</v>
      </c>
      <c r="G341" s="36"/>
      <c r="H341" s="36" t="s">
        <v>16</v>
      </c>
      <c r="I341" s="36" t="s">
        <v>16</v>
      </c>
      <c r="J341" s="36" t="s">
        <v>16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ht="12.75">
      <c r="A342" s="10"/>
      <c r="B342" s="10"/>
      <c r="C342" s="36"/>
      <c r="D342" s="36"/>
      <c r="E342" s="36"/>
      <c r="F342" s="36"/>
      <c r="G342" s="36"/>
      <c r="H342" s="36"/>
      <c r="I342" s="36"/>
      <c r="J342" s="36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ht="12.75">
      <c r="A343" s="10" t="s">
        <v>128</v>
      </c>
      <c r="B343" s="10"/>
      <c r="C343" s="36" t="s">
        <v>16</v>
      </c>
      <c r="D343" s="36" t="s">
        <v>16</v>
      </c>
      <c r="E343" s="36" t="s">
        <v>16</v>
      </c>
      <c r="F343" s="36">
        <f>'[1]Table 8'!P230</f>
        <v>189</v>
      </c>
      <c r="G343" s="36"/>
      <c r="H343" s="36" t="s">
        <v>16</v>
      </c>
      <c r="I343" s="36" t="s">
        <v>16</v>
      </c>
      <c r="J343" s="36" t="s">
        <v>16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ht="12.75">
      <c r="A344" s="10"/>
      <c r="B344" s="10"/>
      <c r="C344" s="36"/>
      <c r="D344" s="36"/>
      <c r="E344" s="36"/>
      <c r="F344" s="36"/>
      <c r="G344" s="36"/>
      <c r="H344" s="36"/>
      <c r="I344" s="36"/>
      <c r="J344" s="36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ht="13.5">
      <c r="A345" s="24" t="s">
        <v>141</v>
      </c>
      <c r="B345" s="216"/>
      <c r="C345" s="205">
        <v>912</v>
      </c>
      <c r="D345" s="117">
        <v>1395</v>
      </c>
      <c r="E345" s="217">
        <v>656.7611330494617</v>
      </c>
      <c r="F345" s="117">
        <f>F328+F337+F343</f>
        <v>863.5</v>
      </c>
      <c r="G345" s="167"/>
      <c r="H345" s="139">
        <f>($F345/C345)-1</f>
        <v>-0.053179824561403466</v>
      </c>
      <c r="I345" s="139">
        <f>($F345/D345)-1</f>
        <v>-0.38100358422939073</v>
      </c>
      <c r="J345" s="139">
        <f>($F345/E345)-1</f>
        <v>0.31478547762199627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ht="12.75">
      <c r="A346" s="10"/>
      <c r="B346" s="10"/>
      <c r="C346" s="36"/>
      <c r="D346" s="36"/>
      <c r="E346" s="36"/>
      <c r="F346" s="36"/>
      <c r="G346" s="36"/>
      <c r="H346" s="36"/>
      <c r="I346" s="36"/>
      <c r="J346" s="36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ht="12.75">
      <c r="A347" s="10" t="s">
        <v>267</v>
      </c>
      <c r="B347" s="10"/>
      <c r="C347" s="22">
        <v>2451</v>
      </c>
      <c r="D347" s="22">
        <v>3013</v>
      </c>
      <c r="E347" s="26">
        <v>3394.353574732801</v>
      </c>
      <c r="F347" s="22">
        <f>'[1]Table 3'!G21</f>
        <v>2283.9053875342624</v>
      </c>
      <c r="G347" s="36"/>
      <c r="H347" s="114">
        <f>($F347/C347)-1</f>
        <v>-0.068174056493569</v>
      </c>
      <c r="I347" s="114">
        <f>($F347/D347)-1</f>
        <v>-0.2419829447280908</v>
      </c>
      <c r="J347" s="114">
        <f>($F347/E347)-1</f>
        <v>-0.32714570322449443</v>
      </c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ht="12.75">
      <c r="A350" s="49" t="s">
        <v>341</v>
      </c>
      <c r="B350" s="45"/>
      <c r="C350" s="45"/>
      <c r="D350" s="45"/>
      <c r="E350" s="45"/>
      <c r="F350" s="45"/>
      <c r="G350" s="45"/>
      <c r="H350" s="17"/>
      <c r="I350" s="35"/>
      <c r="J350" s="17"/>
      <c r="K350" s="35"/>
      <c r="L350" s="17"/>
      <c r="M350" s="17"/>
      <c r="N350" s="35"/>
      <c r="O350" s="90"/>
      <c r="P350" s="218"/>
      <c r="Q350" s="10"/>
      <c r="R350" s="10"/>
      <c r="S350" s="10"/>
      <c r="T350" s="10"/>
      <c r="U350" s="10"/>
      <c r="V350" s="10"/>
      <c r="W350" s="10"/>
    </row>
    <row r="351" spans="1:23" ht="12.75">
      <c r="A351" s="49"/>
      <c r="B351" s="45"/>
      <c r="C351" s="45"/>
      <c r="D351" s="45"/>
      <c r="E351" s="45"/>
      <c r="F351" s="45"/>
      <c r="G351" s="45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ht="12.75">
      <c r="A352" s="10"/>
      <c r="B352" s="10"/>
      <c r="C352" s="405" t="s">
        <v>238</v>
      </c>
      <c r="D352" s="405"/>
      <c r="E352" s="405"/>
      <c r="F352" s="405"/>
      <c r="G352" s="219"/>
      <c r="H352" s="405" t="s">
        <v>239</v>
      </c>
      <c r="I352" s="405"/>
      <c r="J352" s="405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ht="12.75">
      <c r="A353" s="10"/>
      <c r="B353" s="10"/>
      <c r="C353" s="12">
        <v>2000</v>
      </c>
      <c r="D353" s="12">
        <v>2002</v>
      </c>
      <c r="E353" s="106">
        <v>2004</v>
      </c>
      <c r="F353" s="80">
        <v>2006</v>
      </c>
      <c r="G353" s="36"/>
      <c r="H353" s="12" t="s">
        <v>274</v>
      </c>
      <c r="I353" s="12" t="s">
        <v>275</v>
      </c>
      <c r="J353" s="12" t="s">
        <v>276</v>
      </c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ht="12.75">
      <c r="A354" s="10"/>
      <c r="B354" s="10"/>
      <c r="C354" s="12"/>
      <c r="D354" s="12"/>
      <c r="E354" s="112"/>
      <c r="F354" s="161"/>
      <c r="G354" s="36"/>
      <c r="H354" s="200"/>
      <c r="I354" s="12"/>
      <c r="J354" s="36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ht="12.75">
      <c r="A355" s="55" t="s">
        <v>174</v>
      </c>
      <c r="B355" s="10"/>
      <c r="C355" s="12" t="s">
        <v>268</v>
      </c>
      <c r="D355" s="12" t="s">
        <v>268</v>
      </c>
      <c r="E355" s="153" t="s">
        <v>268</v>
      </c>
      <c r="F355" s="154" t="s">
        <v>268</v>
      </c>
      <c r="G355" s="36"/>
      <c r="H355" s="12" t="s">
        <v>268</v>
      </c>
      <c r="I355" s="12" t="s">
        <v>268</v>
      </c>
      <c r="J355" s="154" t="s">
        <v>268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ht="12.75">
      <c r="A356" s="10"/>
      <c r="B356" s="10"/>
      <c r="C356" s="36"/>
      <c r="D356" s="36"/>
      <c r="E356" s="36"/>
      <c r="F356" s="36"/>
      <c r="G356" s="36"/>
      <c r="H356" s="36"/>
      <c r="I356" s="36"/>
      <c r="J356" s="36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ht="12.75">
      <c r="A357" s="10" t="s">
        <v>123</v>
      </c>
      <c r="B357" s="10"/>
      <c r="C357" s="36" t="s">
        <v>16</v>
      </c>
      <c r="D357" s="36" t="s">
        <v>16</v>
      </c>
      <c r="E357" s="36" t="s">
        <v>16</v>
      </c>
      <c r="F357" s="36" t="s">
        <v>16</v>
      </c>
      <c r="G357" s="36"/>
      <c r="H357" s="36" t="s">
        <v>16</v>
      </c>
      <c r="I357" s="36" t="s">
        <v>16</v>
      </c>
      <c r="J357" s="36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ht="12.75">
      <c r="A358" s="10"/>
      <c r="B358" s="10"/>
      <c r="C358" s="36"/>
      <c r="D358" s="36"/>
      <c r="E358" s="36"/>
      <c r="F358" s="36"/>
      <c r="G358" s="36"/>
      <c r="H358" s="36"/>
      <c r="I358" s="36"/>
      <c r="J358" s="36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ht="12.75">
      <c r="A359" s="10" t="s">
        <v>176</v>
      </c>
      <c r="B359" s="10"/>
      <c r="C359" s="36">
        <v>0.866</v>
      </c>
      <c r="D359" s="36">
        <v>1.037</v>
      </c>
      <c r="E359" s="208">
        <v>0.551475595458792</v>
      </c>
      <c r="F359" s="36">
        <f>'[1]Table 9'!P155/1000</f>
        <v>0.677</v>
      </c>
      <c r="G359" s="36"/>
      <c r="H359" s="114">
        <f>($F359/C359)-1</f>
        <v>-0.2182448036951501</v>
      </c>
      <c r="I359" s="114">
        <f>($F359/D359)-1</f>
        <v>-0.34715525554484084</v>
      </c>
      <c r="J359" s="114">
        <f>($F359/E359)-1</f>
        <v>0.22761552020589404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ht="12.75">
      <c r="A360" s="10"/>
      <c r="B360" s="10"/>
      <c r="C360" s="36"/>
      <c r="D360" s="36"/>
      <c r="E360" s="36"/>
      <c r="F360" s="36"/>
      <c r="G360" s="36"/>
      <c r="H360" s="36"/>
      <c r="I360" s="36"/>
      <c r="J360" s="36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ht="12.75">
      <c r="A361" s="10" t="s">
        <v>125</v>
      </c>
      <c r="B361" s="10"/>
      <c r="C361" s="36"/>
      <c r="D361" s="36"/>
      <c r="E361" s="36"/>
      <c r="F361" s="36"/>
      <c r="G361" s="36"/>
      <c r="H361" s="36"/>
      <c r="I361" s="36"/>
      <c r="J361" s="36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ht="12.75">
      <c r="A362" s="10"/>
      <c r="B362" s="10"/>
      <c r="C362" s="36"/>
      <c r="D362" s="36"/>
      <c r="E362" s="36"/>
      <c r="F362" s="36"/>
      <c r="G362" s="36"/>
      <c r="H362" s="36"/>
      <c r="I362" s="36"/>
      <c r="J362" s="36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ht="12.75">
      <c r="A363" s="137" t="s">
        <v>257</v>
      </c>
      <c r="B363" s="137"/>
      <c r="C363" s="167" t="s">
        <v>16</v>
      </c>
      <c r="D363" s="167" t="s">
        <v>16</v>
      </c>
      <c r="E363" s="167" t="s">
        <v>16</v>
      </c>
      <c r="F363" s="167" t="s">
        <v>16</v>
      </c>
      <c r="G363" s="36"/>
      <c r="H363" s="36" t="s">
        <v>16</v>
      </c>
      <c r="I363" s="36" t="s">
        <v>16</v>
      </c>
      <c r="J363" s="36" t="s">
        <v>16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ht="12.75">
      <c r="A364" s="137" t="s">
        <v>258</v>
      </c>
      <c r="B364" s="137"/>
      <c r="C364" s="167" t="s">
        <v>16</v>
      </c>
      <c r="D364" s="167" t="s">
        <v>16</v>
      </c>
      <c r="E364" s="167" t="s">
        <v>16</v>
      </c>
      <c r="F364" s="167" t="s">
        <v>16</v>
      </c>
      <c r="G364" s="36"/>
      <c r="H364" s="36" t="s">
        <v>16</v>
      </c>
      <c r="I364" s="36" t="s">
        <v>16</v>
      </c>
      <c r="J364" s="36" t="s">
        <v>16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ht="12.75">
      <c r="A365" s="137" t="s">
        <v>259</v>
      </c>
      <c r="B365" s="137"/>
      <c r="C365" s="167" t="s">
        <v>16</v>
      </c>
      <c r="D365" s="167" t="s">
        <v>16</v>
      </c>
      <c r="E365" s="167" t="s">
        <v>16</v>
      </c>
      <c r="F365" s="220">
        <f>'[1]Table 27 (SS)'!I17/1000</f>
        <v>0.0085</v>
      </c>
      <c r="G365" s="36"/>
      <c r="H365" s="36" t="s">
        <v>16</v>
      </c>
      <c r="I365" s="36" t="s">
        <v>16</v>
      </c>
      <c r="J365" s="36" t="s">
        <v>16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ht="12.75">
      <c r="A366" s="137" t="s">
        <v>260</v>
      </c>
      <c r="B366" s="137"/>
      <c r="C366" s="167" t="s">
        <v>16</v>
      </c>
      <c r="D366" s="167" t="s">
        <v>16</v>
      </c>
      <c r="E366" s="167" t="s">
        <v>16</v>
      </c>
      <c r="F366" s="167">
        <f>0.4/1000</f>
        <v>0.0004</v>
      </c>
      <c r="G366" s="36"/>
      <c r="H366" s="36" t="s">
        <v>16</v>
      </c>
      <c r="I366" s="36" t="s">
        <v>16</v>
      </c>
      <c r="J366" s="36" t="s">
        <v>16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ht="12.75">
      <c r="A367" s="10"/>
      <c r="B367" s="10"/>
      <c r="C367" s="36"/>
      <c r="D367" s="36"/>
      <c r="E367" s="36"/>
      <c r="F367" s="36"/>
      <c r="G367" s="36"/>
      <c r="H367" s="36"/>
      <c r="I367" s="36"/>
      <c r="J367" s="36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ht="12.75">
      <c r="A368" s="10" t="s">
        <v>185</v>
      </c>
      <c r="B368" s="10"/>
      <c r="C368" s="36" t="s">
        <v>16</v>
      </c>
      <c r="D368" s="36" t="s">
        <v>16</v>
      </c>
      <c r="E368" s="36" t="s">
        <v>16</v>
      </c>
      <c r="F368" s="221">
        <v>0.0094</v>
      </c>
      <c r="G368" s="36"/>
      <c r="H368" s="36" t="s">
        <v>16</v>
      </c>
      <c r="I368" s="36" t="s">
        <v>16</v>
      </c>
      <c r="J368" s="36" t="s">
        <v>16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W368" s="10"/>
    </row>
    <row r="369" spans="1:23" ht="12.75">
      <c r="A369" s="10"/>
      <c r="B369" s="10"/>
      <c r="C369" s="36"/>
      <c r="D369" s="36"/>
      <c r="E369" s="36"/>
      <c r="F369" s="36"/>
      <c r="G369" s="36"/>
      <c r="H369" s="36"/>
      <c r="I369" s="36"/>
      <c r="J369" s="36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W369" s="10"/>
    </row>
    <row r="370" spans="1:23" ht="12.75">
      <c r="A370" s="10" t="s">
        <v>126</v>
      </c>
      <c r="B370" s="10"/>
      <c r="C370" s="36" t="s">
        <v>16</v>
      </c>
      <c r="D370" s="36" t="s">
        <v>16</v>
      </c>
      <c r="E370" s="36" t="s">
        <v>16</v>
      </c>
      <c r="F370" s="36" t="s">
        <v>16</v>
      </c>
      <c r="G370" s="36"/>
      <c r="H370" s="36" t="s">
        <v>16</v>
      </c>
      <c r="I370" s="36" t="s">
        <v>16</v>
      </c>
      <c r="J370" s="36" t="s">
        <v>16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W370" s="10"/>
    </row>
    <row r="371" spans="1:23" ht="12.75">
      <c r="A371" s="10"/>
      <c r="B371" s="10"/>
      <c r="C371" s="36"/>
      <c r="D371" s="36"/>
      <c r="E371" s="36"/>
      <c r="F371" s="36"/>
      <c r="G371" s="36"/>
      <c r="H371" s="36"/>
      <c r="I371" s="36"/>
      <c r="J371" s="36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W371" s="10"/>
    </row>
    <row r="372" spans="1:23" ht="12.75">
      <c r="A372" s="10" t="s">
        <v>227</v>
      </c>
      <c r="B372" s="10"/>
      <c r="C372" s="36" t="s">
        <v>16</v>
      </c>
      <c r="D372" s="36" t="s">
        <v>16</v>
      </c>
      <c r="E372" s="36" t="s">
        <v>16</v>
      </c>
      <c r="F372" s="36" t="s">
        <v>16</v>
      </c>
      <c r="G372" s="36"/>
      <c r="H372" s="36" t="s">
        <v>16</v>
      </c>
      <c r="I372" s="36" t="s">
        <v>16</v>
      </c>
      <c r="J372" s="36" t="s">
        <v>16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W372" s="10"/>
    </row>
    <row r="373" spans="1:23" ht="12.75">
      <c r="A373" s="10"/>
      <c r="B373" s="10"/>
      <c r="C373" s="36"/>
      <c r="D373" s="36"/>
      <c r="E373" s="36"/>
      <c r="F373" s="36"/>
      <c r="G373" s="36"/>
      <c r="H373" s="36"/>
      <c r="I373" s="36"/>
      <c r="J373" s="36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W373" s="10"/>
    </row>
    <row r="374" spans="1:23" ht="12.75">
      <c r="A374" s="10" t="s">
        <v>128</v>
      </c>
      <c r="B374" s="10"/>
      <c r="C374" s="36" t="s">
        <v>16</v>
      </c>
      <c r="D374" s="36" t="s">
        <v>16</v>
      </c>
      <c r="E374" s="36" t="s">
        <v>16</v>
      </c>
      <c r="F374" s="36">
        <f>'[1]Table 9'!P230/1000</f>
        <v>0.003</v>
      </c>
      <c r="G374" s="36"/>
      <c r="H374" s="36" t="s">
        <v>16</v>
      </c>
      <c r="I374" s="36" t="s">
        <v>16</v>
      </c>
      <c r="J374" s="36" t="s">
        <v>16</v>
      </c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W374" s="10"/>
    </row>
    <row r="375" spans="1:23" ht="12.75">
      <c r="A375" s="10"/>
      <c r="B375" s="10"/>
      <c r="C375" s="36"/>
      <c r="D375" s="36"/>
      <c r="E375" s="36"/>
      <c r="F375" s="36"/>
      <c r="G375" s="36"/>
      <c r="H375" s="36"/>
      <c r="I375" s="36"/>
      <c r="J375" s="36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W375" s="10"/>
    </row>
    <row r="376" spans="1:23" ht="13.5">
      <c r="A376" s="24" t="s">
        <v>141</v>
      </c>
      <c r="B376" s="216"/>
      <c r="C376" s="205">
        <v>0.866</v>
      </c>
      <c r="D376" s="205">
        <v>1.037</v>
      </c>
      <c r="E376" s="215">
        <v>0.551</v>
      </c>
      <c r="F376" s="222">
        <f>F359+F368+F374</f>
        <v>0.6894</v>
      </c>
      <c r="G376" s="44"/>
      <c r="H376" s="139">
        <f>($F376/C376)-1</f>
        <v>-0.2039260969976905</v>
      </c>
      <c r="I376" s="139">
        <f>($F376/D376)-1</f>
        <v>-0.33519768563162966</v>
      </c>
      <c r="J376" s="139">
        <f>($F376/E376)-1</f>
        <v>0.25117967332123414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W376" s="10"/>
    </row>
    <row r="377" spans="1:23" ht="12.75">
      <c r="A377" s="10"/>
      <c r="B377" s="10"/>
      <c r="C377" s="36"/>
      <c r="D377" s="36"/>
      <c r="E377" s="36"/>
      <c r="F377" s="36"/>
      <c r="G377" s="36"/>
      <c r="H377" s="36"/>
      <c r="I377" s="36"/>
      <c r="J377" s="36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W377" s="10"/>
    </row>
    <row r="378" spans="1:23" ht="12.75">
      <c r="A378" s="10" t="s">
        <v>267</v>
      </c>
      <c r="B378" s="10"/>
      <c r="C378" s="22">
        <v>2451</v>
      </c>
      <c r="D378" s="22">
        <v>3013</v>
      </c>
      <c r="E378" s="26">
        <v>3394.353574732801</v>
      </c>
      <c r="F378" s="22">
        <f>'[1]Table 3'!G21</f>
        <v>2283.9053875342624</v>
      </c>
      <c r="G378" s="36"/>
      <c r="H378" s="114">
        <f>($F378/C378)-1</f>
        <v>-0.068174056493569</v>
      </c>
      <c r="I378" s="114">
        <f>($F378/D378)-1</f>
        <v>-0.2419829447280908</v>
      </c>
      <c r="J378" s="114">
        <f>($F378/E378)-1</f>
        <v>-0.32714570322449443</v>
      </c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W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X379" s="10"/>
    </row>
    <row r="380" spans="1:2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W380" s="10"/>
    </row>
    <row r="381" spans="1:23" ht="12.75">
      <c r="A381" s="105" t="s">
        <v>342</v>
      </c>
      <c r="B381" s="97"/>
      <c r="C381" s="97"/>
      <c r="D381" s="97"/>
      <c r="E381" s="97"/>
      <c r="F381" s="126"/>
      <c r="G381" s="126"/>
      <c r="H381" s="126"/>
      <c r="I381" s="126"/>
      <c r="J381" s="126"/>
      <c r="K381" s="126"/>
      <c r="L381" s="126"/>
      <c r="M381" s="126"/>
      <c r="N381" s="97"/>
      <c r="O381" s="127"/>
      <c r="P381" s="127"/>
      <c r="Q381" s="127"/>
      <c r="R381" s="97"/>
      <c r="S381" s="10"/>
      <c r="T381" s="10"/>
      <c r="U381" s="10"/>
      <c r="V381" s="10"/>
      <c r="W381" s="10"/>
    </row>
    <row r="382" spans="1:23" ht="12.75">
      <c r="A382" s="97"/>
      <c r="B382" s="107"/>
      <c r="C382" s="97"/>
      <c r="D382" s="97"/>
      <c r="E382" s="97"/>
      <c r="F382" s="126"/>
      <c r="G382" s="126"/>
      <c r="H382" s="126"/>
      <c r="I382" s="126"/>
      <c r="J382" s="126"/>
      <c r="K382" s="126"/>
      <c r="L382" s="126"/>
      <c r="M382" s="126"/>
      <c r="N382" s="97"/>
      <c r="O382" s="127"/>
      <c r="P382" s="127"/>
      <c r="Q382" s="127"/>
      <c r="R382" s="97"/>
      <c r="S382" s="10"/>
      <c r="T382" s="10"/>
      <c r="U382" s="10"/>
      <c r="V382" s="10"/>
      <c r="W382" s="10"/>
    </row>
    <row r="383" spans="1:24" ht="12.75">
      <c r="A383" s="100"/>
      <c r="B383" s="105"/>
      <c r="C383" s="411" t="s">
        <v>238</v>
      </c>
      <c r="D383" s="411"/>
      <c r="E383" s="411"/>
      <c r="F383" s="411"/>
      <c r="G383" s="411"/>
      <c r="H383" s="411"/>
      <c r="I383" s="411"/>
      <c r="J383" s="411"/>
      <c r="K383" s="411"/>
      <c r="L383" s="101"/>
      <c r="M383" s="101"/>
      <c r="N383" s="223"/>
      <c r="O383" s="409" t="s">
        <v>239</v>
      </c>
      <c r="P383" s="409"/>
      <c r="Q383" s="409"/>
      <c r="R383" s="409"/>
      <c r="S383" s="409"/>
      <c r="T383" s="409"/>
      <c r="U383" s="409"/>
      <c r="V383" s="409"/>
      <c r="W383" s="410"/>
      <c r="X383" s="410"/>
    </row>
    <row r="384" spans="1:24" ht="12.75">
      <c r="A384" s="105"/>
      <c r="B384" s="105"/>
      <c r="C384" s="101">
        <v>1990</v>
      </c>
      <c r="D384" s="101">
        <v>1992</v>
      </c>
      <c r="E384" s="101">
        <v>1994</v>
      </c>
      <c r="F384" s="106">
        <v>1996</v>
      </c>
      <c r="G384" s="106">
        <v>1998</v>
      </c>
      <c r="H384" s="106">
        <v>2000</v>
      </c>
      <c r="I384" s="106">
        <v>2002</v>
      </c>
      <c r="J384" s="106">
        <v>2004</v>
      </c>
      <c r="K384" s="106">
        <v>2006</v>
      </c>
      <c r="L384" s="106">
        <v>2008</v>
      </c>
      <c r="M384" s="106">
        <v>2010</v>
      </c>
      <c r="N384" s="224"/>
      <c r="O384" s="311" t="s">
        <v>448</v>
      </c>
      <c r="P384" s="311" t="s">
        <v>449</v>
      </c>
      <c r="Q384" s="311" t="s">
        <v>450</v>
      </c>
      <c r="R384" s="311" t="s">
        <v>451</v>
      </c>
      <c r="S384" s="101" t="s">
        <v>452</v>
      </c>
      <c r="T384" s="12" t="s">
        <v>453</v>
      </c>
      <c r="U384" s="12" t="s">
        <v>454</v>
      </c>
      <c r="V384" s="12" t="s">
        <v>455</v>
      </c>
      <c r="W384" s="12" t="s">
        <v>456</v>
      </c>
      <c r="X384" s="12" t="s">
        <v>457</v>
      </c>
    </row>
    <row r="385" spans="1:23" ht="12.75">
      <c r="A385" s="100"/>
      <c r="B385" s="100"/>
      <c r="C385" s="100"/>
      <c r="D385" s="100"/>
      <c r="E385" s="100"/>
      <c r="F385" s="179"/>
      <c r="G385" s="179"/>
      <c r="H385" s="179"/>
      <c r="I385" s="179"/>
      <c r="J385" s="126"/>
      <c r="K385" s="113"/>
      <c r="L385" s="113"/>
      <c r="M385" s="113"/>
      <c r="N385" s="126"/>
      <c r="O385" s="97"/>
      <c r="P385" s="127"/>
      <c r="Q385" s="127"/>
      <c r="R385" s="127"/>
      <c r="S385" s="97"/>
      <c r="T385" s="10"/>
      <c r="U385" s="10"/>
      <c r="V385" s="36"/>
      <c r="W385" s="10"/>
    </row>
    <row r="386" spans="1:24" ht="12.75">
      <c r="A386" s="105" t="s">
        <v>174</v>
      </c>
      <c r="B386" s="105"/>
      <c r="C386" s="101" t="s">
        <v>256</v>
      </c>
      <c r="D386" s="101" t="s">
        <v>256</v>
      </c>
      <c r="E386" s="101" t="s">
        <v>256</v>
      </c>
      <c r="F386" s="130" t="s">
        <v>256</v>
      </c>
      <c r="G386" s="130" t="s">
        <v>256</v>
      </c>
      <c r="H386" s="130" t="s">
        <v>256</v>
      </c>
      <c r="I386" s="130" t="s">
        <v>256</v>
      </c>
      <c r="J386" s="130" t="s">
        <v>256</v>
      </c>
      <c r="K386" s="101" t="s">
        <v>256</v>
      </c>
      <c r="L386" s="130" t="s">
        <v>256</v>
      </c>
      <c r="M386" s="130" t="s">
        <v>256</v>
      </c>
      <c r="N386" s="140"/>
      <c r="O386" s="101" t="s">
        <v>256</v>
      </c>
      <c r="P386" s="101" t="s">
        <v>256</v>
      </c>
      <c r="Q386" s="101" t="s">
        <v>256</v>
      </c>
      <c r="R386" s="130" t="s">
        <v>256</v>
      </c>
      <c r="S386" s="130" t="s">
        <v>256</v>
      </c>
      <c r="T386" s="130" t="s">
        <v>256</v>
      </c>
      <c r="U386" s="130" t="s">
        <v>256</v>
      </c>
      <c r="V386" s="130" t="s">
        <v>256</v>
      </c>
      <c r="W386" s="130" t="s">
        <v>256</v>
      </c>
      <c r="X386" s="130" t="s">
        <v>256</v>
      </c>
    </row>
    <row r="387" spans="1:23" ht="12.75">
      <c r="A387" s="97"/>
      <c r="B387" s="97"/>
      <c r="C387" s="97"/>
      <c r="D387" s="97"/>
      <c r="E387" s="97"/>
      <c r="F387" s="126"/>
      <c r="G387" s="126"/>
      <c r="H387" s="126"/>
      <c r="I387" s="126"/>
      <c r="J387" s="126"/>
      <c r="K387" s="10"/>
      <c r="L387" s="10"/>
      <c r="M387" s="10"/>
      <c r="N387" s="126"/>
      <c r="O387" s="97"/>
      <c r="P387" s="127"/>
      <c r="Q387" s="127"/>
      <c r="R387" s="127"/>
      <c r="S387" s="97"/>
      <c r="T387" s="10"/>
      <c r="U387" s="10"/>
      <c r="V387" s="10"/>
      <c r="W387" s="10"/>
    </row>
    <row r="388" spans="1:24" ht="12.75">
      <c r="A388" s="97" t="s">
        <v>123</v>
      </c>
      <c r="B388" s="97"/>
      <c r="C388" s="113">
        <v>68384</v>
      </c>
      <c r="D388" s="113">
        <v>68178</v>
      </c>
      <c r="E388" s="113">
        <v>72369.3</v>
      </c>
      <c r="F388" s="113">
        <v>64727</v>
      </c>
      <c r="G388" s="113">
        <v>75933</v>
      </c>
      <c r="H388" s="113" t="s">
        <v>16</v>
      </c>
      <c r="I388" s="113">
        <v>66810</v>
      </c>
      <c r="J388" s="113">
        <v>52149</v>
      </c>
      <c r="K388" s="22">
        <f>SUM('[1]Table 8'!M68:O68)</f>
        <v>45397</v>
      </c>
      <c r="L388" s="22">
        <v>52189</v>
      </c>
      <c r="M388" s="22">
        <v>55289</v>
      </c>
      <c r="N388" s="113"/>
      <c r="O388" s="114">
        <f>($M388/C388)-1</f>
        <v>-0.19149216190921858</v>
      </c>
      <c r="P388" s="114">
        <f>($M388/D388)-1</f>
        <v>-0.18904925342485845</v>
      </c>
      <c r="Q388" s="114">
        <f>($M388/E388)-1</f>
        <v>-0.23601582438962376</v>
      </c>
      <c r="R388" s="114">
        <f>($M388/F388)-1</f>
        <v>-0.14581241213094998</v>
      </c>
      <c r="S388" s="114">
        <f>($M388/G388)-1</f>
        <v>-0.2718712549221024</v>
      </c>
      <c r="T388" s="113" t="s">
        <v>16</v>
      </c>
      <c r="U388" s="114">
        <f>($M388/I388)-1</f>
        <v>-0.17244424487352195</v>
      </c>
      <c r="V388" s="114">
        <f>($M388/J388)-1</f>
        <v>0.06021208460373151</v>
      </c>
      <c r="W388" s="114">
        <f>($M388/K388)-1</f>
        <v>0.21789986122430993</v>
      </c>
      <c r="X388" s="114">
        <f>($M388/L388)-1</f>
        <v>0.059399490314050896</v>
      </c>
    </row>
    <row r="389" spans="1:24" ht="12.75">
      <c r="A389" s="97"/>
      <c r="B389" s="97"/>
      <c r="C389" s="113"/>
      <c r="D389" s="113"/>
      <c r="E389" s="113"/>
      <c r="F389" s="113"/>
      <c r="G389" s="113"/>
      <c r="H389" s="113"/>
      <c r="I389" s="113"/>
      <c r="J389" s="113"/>
      <c r="K389" s="22"/>
      <c r="L389" s="22"/>
      <c r="M389" s="22"/>
      <c r="N389" s="161"/>
      <c r="O389" s="225"/>
      <c r="P389" s="225"/>
      <c r="Q389" s="225"/>
      <c r="R389" s="225"/>
      <c r="S389" s="225"/>
      <c r="T389" s="113"/>
      <c r="U389" s="225"/>
      <c r="V389" s="225"/>
      <c r="W389" s="225"/>
      <c r="X389" s="225"/>
    </row>
    <row r="390" spans="1:24" ht="12.75">
      <c r="A390" s="97" t="s">
        <v>176</v>
      </c>
      <c r="B390" s="97"/>
      <c r="C390" s="113">
        <v>21146</v>
      </c>
      <c r="D390" s="113">
        <v>21819</v>
      </c>
      <c r="E390" s="113">
        <v>15927.3</v>
      </c>
      <c r="F390" s="113">
        <v>17663</v>
      </c>
      <c r="G390" s="113">
        <v>16616.0636886563</v>
      </c>
      <c r="H390" s="113" t="s">
        <v>16</v>
      </c>
      <c r="I390" s="113">
        <v>14851.9</v>
      </c>
      <c r="J390" s="113">
        <v>19839</v>
      </c>
      <c r="K390" s="22">
        <f>SUM('[1]Table 8'!M154:O154)</f>
        <v>15971</v>
      </c>
      <c r="L390" s="22">
        <v>19843</v>
      </c>
      <c r="M390" s="22">
        <v>17753</v>
      </c>
      <c r="N390" s="113"/>
      <c r="O390" s="114">
        <f>($M390/C390)-1</f>
        <v>-0.16045587818027052</v>
      </c>
      <c r="P390" s="114">
        <f>($M390/D390)-1</f>
        <v>-0.18635134515788987</v>
      </c>
      <c r="Q390" s="114">
        <f>($M390/E390)-1</f>
        <v>0.11462708682576461</v>
      </c>
      <c r="R390" s="114">
        <f>($M390/F390)-1</f>
        <v>0.0050953971579006385</v>
      </c>
      <c r="S390" s="114">
        <f>($M390/G390)-1</f>
        <v>0.06842392594582303</v>
      </c>
      <c r="T390" s="113" t="s">
        <v>16</v>
      </c>
      <c r="U390" s="114">
        <f>($M390/I390)-1</f>
        <v>0.19533527696792996</v>
      </c>
      <c r="V390" s="114">
        <f>($M390/J390)-1</f>
        <v>-0.1051464287514492</v>
      </c>
      <c r="W390" s="114">
        <f>($M390/K390)-1</f>
        <v>0.1115772337361467</v>
      </c>
      <c r="X390" s="114">
        <f>($M390/L390)-1</f>
        <v>-0.10532681550168821</v>
      </c>
    </row>
    <row r="391" spans="1:24" ht="12.75">
      <c r="A391" s="97"/>
      <c r="B391" s="97"/>
      <c r="C391" s="113"/>
      <c r="D391" s="113"/>
      <c r="E391" s="113"/>
      <c r="F391" s="113"/>
      <c r="G391" s="113"/>
      <c r="H391" s="113"/>
      <c r="I391" s="113"/>
      <c r="J391" s="113"/>
      <c r="K391" s="22"/>
      <c r="L391" s="22"/>
      <c r="M391" s="22"/>
      <c r="N391" s="161"/>
      <c r="O391" s="114"/>
      <c r="P391" s="114"/>
      <c r="Q391" s="114"/>
      <c r="R391" s="114"/>
      <c r="S391" s="114"/>
      <c r="T391" s="113"/>
      <c r="U391" s="114"/>
      <c r="V391" s="114"/>
      <c r="W391" s="114"/>
      <c r="X391" s="114"/>
    </row>
    <row r="392" spans="1:24" ht="12.75">
      <c r="A392" s="97" t="s">
        <v>125</v>
      </c>
      <c r="B392" s="97"/>
      <c r="C392" s="113"/>
      <c r="D392" s="113"/>
      <c r="E392" s="113"/>
      <c r="F392" s="113"/>
      <c r="G392" s="113"/>
      <c r="H392" s="113"/>
      <c r="I392" s="113"/>
      <c r="J392" s="113"/>
      <c r="K392" s="22"/>
      <c r="L392" s="22"/>
      <c r="M392" s="22"/>
      <c r="N392" s="161"/>
      <c r="O392" s="114"/>
      <c r="P392" s="114"/>
      <c r="Q392" s="114"/>
      <c r="R392" s="114"/>
      <c r="S392" s="114"/>
      <c r="T392" s="113"/>
      <c r="U392" s="114"/>
      <c r="V392" s="114"/>
      <c r="W392" s="114"/>
      <c r="X392" s="114"/>
    </row>
    <row r="393" spans="1:24" ht="12.75">
      <c r="A393" s="97"/>
      <c r="B393" s="97"/>
      <c r="C393" s="113"/>
      <c r="D393" s="113"/>
      <c r="E393" s="113"/>
      <c r="F393" s="113"/>
      <c r="G393" s="113"/>
      <c r="H393" s="113"/>
      <c r="I393" s="113"/>
      <c r="J393" s="113"/>
      <c r="K393" s="22"/>
      <c r="L393" s="22"/>
      <c r="M393" s="22"/>
      <c r="N393" s="161"/>
      <c r="O393" s="114"/>
      <c r="P393" s="114"/>
      <c r="Q393" s="114"/>
      <c r="R393" s="114"/>
      <c r="S393" s="114"/>
      <c r="T393" s="113"/>
      <c r="U393" s="114"/>
      <c r="V393" s="114"/>
      <c r="W393" s="114"/>
      <c r="X393" s="114"/>
    </row>
    <row r="394" spans="1:24" ht="12.75">
      <c r="A394" s="110" t="s">
        <v>257</v>
      </c>
      <c r="B394" s="110"/>
      <c r="C394" s="134" t="s">
        <v>16</v>
      </c>
      <c r="D394" s="134">
        <v>23</v>
      </c>
      <c r="E394" s="134" t="s">
        <v>16</v>
      </c>
      <c r="F394" s="134">
        <v>28</v>
      </c>
      <c r="G394" s="134" t="s">
        <v>16</v>
      </c>
      <c r="H394" s="134" t="s">
        <v>16</v>
      </c>
      <c r="I394" s="134">
        <v>357.4</v>
      </c>
      <c r="J394" s="134">
        <v>473</v>
      </c>
      <c r="K394" s="135">
        <v>30</v>
      </c>
      <c r="L394" s="135">
        <v>431</v>
      </c>
      <c r="M394" s="114" t="s">
        <v>16</v>
      </c>
      <c r="N394" s="181"/>
      <c r="O394" s="114" t="s">
        <v>16</v>
      </c>
      <c r="P394" s="114" t="s">
        <v>16</v>
      </c>
      <c r="Q394" s="114" t="s">
        <v>16</v>
      </c>
      <c r="R394" s="114" t="s">
        <v>16</v>
      </c>
      <c r="S394" s="114" t="s">
        <v>16</v>
      </c>
      <c r="T394" s="134" t="s">
        <v>16</v>
      </c>
      <c r="U394" s="114" t="s">
        <v>16</v>
      </c>
      <c r="V394" s="114" t="s">
        <v>16</v>
      </c>
      <c r="W394" s="114" t="s">
        <v>16</v>
      </c>
      <c r="X394" s="114" t="s">
        <v>16</v>
      </c>
    </row>
    <row r="395" spans="1:24" ht="12.75">
      <c r="A395" s="110" t="s">
        <v>258</v>
      </c>
      <c r="B395" s="110"/>
      <c r="C395" s="134" t="s">
        <v>16</v>
      </c>
      <c r="D395" s="134" t="s">
        <v>16</v>
      </c>
      <c r="E395" s="134" t="s">
        <v>16</v>
      </c>
      <c r="F395" s="134" t="s">
        <v>16</v>
      </c>
      <c r="G395" s="134" t="s">
        <v>16</v>
      </c>
      <c r="H395" s="134" t="s">
        <v>16</v>
      </c>
      <c r="I395" s="134" t="s">
        <v>16</v>
      </c>
      <c r="J395" s="134" t="s">
        <v>16</v>
      </c>
      <c r="K395" s="135" t="s">
        <v>16</v>
      </c>
      <c r="L395" s="114" t="s">
        <v>16</v>
      </c>
      <c r="M395" s="114" t="s">
        <v>16</v>
      </c>
      <c r="N395" s="181"/>
      <c r="O395" s="114" t="s">
        <v>16</v>
      </c>
      <c r="P395" s="114" t="s">
        <v>16</v>
      </c>
      <c r="Q395" s="114" t="s">
        <v>16</v>
      </c>
      <c r="R395" s="114" t="s">
        <v>16</v>
      </c>
      <c r="S395" s="114" t="s">
        <v>16</v>
      </c>
      <c r="T395" s="134" t="s">
        <v>16</v>
      </c>
      <c r="U395" s="114" t="s">
        <v>16</v>
      </c>
      <c r="V395" s="114" t="s">
        <v>16</v>
      </c>
      <c r="W395" s="114" t="s">
        <v>16</v>
      </c>
      <c r="X395" s="114" t="s">
        <v>16</v>
      </c>
    </row>
    <row r="396" spans="1:24" ht="12.75">
      <c r="A396" s="110" t="s">
        <v>259</v>
      </c>
      <c r="B396" s="110"/>
      <c r="C396" s="134">
        <v>308</v>
      </c>
      <c r="D396" s="134">
        <v>28</v>
      </c>
      <c r="E396" s="134">
        <v>88</v>
      </c>
      <c r="F396" s="134">
        <v>612</v>
      </c>
      <c r="G396" s="134">
        <v>123.1</v>
      </c>
      <c r="H396" s="134" t="s">
        <v>16</v>
      </c>
      <c r="I396" s="134">
        <v>125.3</v>
      </c>
      <c r="J396" s="134">
        <v>365</v>
      </c>
      <c r="K396" s="135">
        <v>55</v>
      </c>
      <c r="L396" s="114" t="s">
        <v>16</v>
      </c>
      <c r="M396" s="114" t="s">
        <v>16</v>
      </c>
      <c r="N396" s="134"/>
      <c r="O396" s="114" t="s">
        <v>16</v>
      </c>
      <c r="P396" s="114" t="s">
        <v>16</v>
      </c>
      <c r="Q396" s="114" t="s">
        <v>16</v>
      </c>
      <c r="R396" s="114" t="s">
        <v>16</v>
      </c>
      <c r="S396" s="114" t="s">
        <v>16</v>
      </c>
      <c r="T396" s="134" t="s">
        <v>16</v>
      </c>
      <c r="U396" s="114" t="s">
        <v>16</v>
      </c>
      <c r="V396" s="114" t="s">
        <v>16</v>
      </c>
      <c r="W396" s="114" t="s">
        <v>16</v>
      </c>
      <c r="X396" s="114" t="s">
        <v>16</v>
      </c>
    </row>
    <row r="397" spans="1:24" ht="12.75">
      <c r="A397" s="110" t="s">
        <v>260</v>
      </c>
      <c r="B397" s="110"/>
      <c r="C397" s="134">
        <v>512</v>
      </c>
      <c r="D397" s="134" t="s">
        <v>16</v>
      </c>
      <c r="E397" s="134" t="s">
        <v>16</v>
      </c>
      <c r="F397" s="134">
        <v>656</v>
      </c>
      <c r="G397" s="134">
        <v>353</v>
      </c>
      <c r="H397" s="134" t="s">
        <v>16</v>
      </c>
      <c r="I397" s="134">
        <v>1339.8</v>
      </c>
      <c r="J397" s="134">
        <v>2408</v>
      </c>
      <c r="K397" s="135">
        <v>1553</v>
      </c>
      <c r="L397" s="135">
        <v>913</v>
      </c>
      <c r="M397" s="135">
        <v>1094</v>
      </c>
      <c r="N397" s="134"/>
      <c r="O397" s="114">
        <f>($M397/C397)-1</f>
        <v>1.13671875</v>
      </c>
      <c r="P397" s="114" t="s">
        <v>16</v>
      </c>
      <c r="Q397" s="114" t="s">
        <v>16</v>
      </c>
      <c r="R397" s="114">
        <f>($M397/F397)-1</f>
        <v>0.6676829268292683</v>
      </c>
      <c r="S397" s="114">
        <f>($M397/G397)-1</f>
        <v>2.0991501416430594</v>
      </c>
      <c r="T397" s="134" t="s">
        <v>16</v>
      </c>
      <c r="U397" s="114">
        <f>($M397/I397)-1</f>
        <v>-0.1834602179429765</v>
      </c>
      <c r="V397" s="114">
        <f>($M397/J397)-1</f>
        <v>-0.5456810631229236</v>
      </c>
      <c r="W397" s="114">
        <f>($M397/K397)-1</f>
        <v>-0.29555698647778494</v>
      </c>
      <c r="X397" s="114">
        <f>($M397/L397)-1</f>
        <v>0.1982475355969331</v>
      </c>
    </row>
    <row r="398" spans="1:24" ht="12.75">
      <c r="A398" s="110" t="s">
        <v>261</v>
      </c>
      <c r="B398" s="110"/>
      <c r="C398" s="134" t="s">
        <v>16</v>
      </c>
      <c r="D398" s="134" t="s">
        <v>16</v>
      </c>
      <c r="E398" s="134" t="s">
        <v>16</v>
      </c>
      <c r="F398" s="134" t="s">
        <v>16</v>
      </c>
      <c r="G398" s="134" t="s">
        <v>16</v>
      </c>
      <c r="H398" s="134" t="s">
        <v>16</v>
      </c>
      <c r="I398" s="134" t="s">
        <v>16</v>
      </c>
      <c r="J398" s="134">
        <v>673</v>
      </c>
      <c r="K398" s="135">
        <v>71</v>
      </c>
      <c r="L398" s="114" t="s">
        <v>16</v>
      </c>
      <c r="M398" s="135"/>
      <c r="N398" s="134"/>
      <c r="O398" s="114"/>
      <c r="P398" s="114"/>
      <c r="Q398" s="114"/>
      <c r="R398" s="114"/>
      <c r="S398" s="114"/>
      <c r="T398" s="134" t="s">
        <v>16</v>
      </c>
      <c r="U398" s="114"/>
      <c r="V398" s="114"/>
      <c r="W398" s="114"/>
      <c r="X398" s="114"/>
    </row>
    <row r="399" spans="1:24" ht="12.75">
      <c r="A399" s="110" t="s">
        <v>277</v>
      </c>
      <c r="B399" s="110"/>
      <c r="C399" s="134" t="s">
        <v>16</v>
      </c>
      <c r="D399" s="134" t="s">
        <v>16</v>
      </c>
      <c r="E399" s="134" t="s">
        <v>16</v>
      </c>
      <c r="F399" s="134" t="s">
        <v>16</v>
      </c>
      <c r="G399" s="134" t="s">
        <v>16</v>
      </c>
      <c r="H399" s="134" t="s">
        <v>16</v>
      </c>
      <c r="I399" s="134" t="s">
        <v>16</v>
      </c>
      <c r="J399" s="134" t="s">
        <v>16</v>
      </c>
      <c r="K399" s="135">
        <v>96</v>
      </c>
      <c r="L399" s="114" t="s">
        <v>16</v>
      </c>
      <c r="M399" s="135">
        <v>78</v>
      </c>
      <c r="N399" s="134"/>
      <c r="O399" s="114" t="s">
        <v>16</v>
      </c>
      <c r="P399" s="114" t="s">
        <v>16</v>
      </c>
      <c r="Q399" s="114" t="s">
        <v>16</v>
      </c>
      <c r="R399" s="114" t="s">
        <v>16</v>
      </c>
      <c r="S399" s="114" t="s">
        <v>16</v>
      </c>
      <c r="T399" s="134" t="s">
        <v>16</v>
      </c>
      <c r="U399" s="114" t="s">
        <v>16</v>
      </c>
      <c r="V399" s="114" t="s">
        <v>16</v>
      </c>
      <c r="W399" s="114">
        <f aca="true" t="shared" si="57" ref="V399:W401">($M399/K399)-1</f>
        <v>-0.1875</v>
      </c>
      <c r="X399" s="114" t="s">
        <v>16</v>
      </c>
    </row>
    <row r="400" spans="1:24" ht="12.75">
      <c r="A400" s="110" t="s">
        <v>263</v>
      </c>
      <c r="B400" s="110"/>
      <c r="C400" s="114" t="s">
        <v>16</v>
      </c>
      <c r="D400" s="114" t="s">
        <v>16</v>
      </c>
      <c r="E400" s="114" t="s">
        <v>16</v>
      </c>
      <c r="F400" s="114" t="s">
        <v>16</v>
      </c>
      <c r="G400" s="114" t="s">
        <v>16</v>
      </c>
      <c r="H400" s="114" t="s">
        <v>16</v>
      </c>
      <c r="I400" s="114" t="s">
        <v>16</v>
      </c>
      <c r="J400" s="114" t="s">
        <v>16</v>
      </c>
      <c r="K400" s="114" t="s">
        <v>16</v>
      </c>
      <c r="L400" s="135">
        <v>252</v>
      </c>
      <c r="M400" s="135">
        <v>77</v>
      </c>
      <c r="N400" s="134"/>
      <c r="O400" s="114" t="s">
        <v>16</v>
      </c>
      <c r="P400" s="114" t="s">
        <v>16</v>
      </c>
      <c r="Q400" s="114" t="s">
        <v>16</v>
      </c>
      <c r="R400" s="114" t="s">
        <v>16</v>
      </c>
      <c r="S400" s="114" t="s">
        <v>16</v>
      </c>
      <c r="T400" s="114" t="s">
        <v>16</v>
      </c>
      <c r="U400" s="114" t="s">
        <v>16</v>
      </c>
      <c r="V400" s="114" t="s">
        <v>16</v>
      </c>
      <c r="W400" s="114" t="s">
        <v>16</v>
      </c>
      <c r="X400" s="114">
        <f>($M400/L400)-1</f>
        <v>-0.6944444444444444</v>
      </c>
    </row>
    <row r="401" spans="1:24" ht="12.75">
      <c r="A401" s="110" t="s">
        <v>278</v>
      </c>
      <c r="B401" s="110"/>
      <c r="C401" s="134" t="s">
        <v>16</v>
      </c>
      <c r="D401" s="134" t="s">
        <v>16</v>
      </c>
      <c r="E401" s="134" t="s">
        <v>16</v>
      </c>
      <c r="F401" s="134" t="s">
        <v>16</v>
      </c>
      <c r="G401" s="134" t="s">
        <v>16</v>
      </c>
      <c r="H401" s="134" t="s">
        <v>16</v>
      </c>
      <c r="I401" s="134" t="s">
        <v>16</v>
      </c>
      <c r="J401" s="134">
        <v>581</v>
      </c>
      <c r="K401" s="135">
        <v>96</v>
      </c>
      <c r="L401" s="114" t="s">
        <v>16</v>
      </c>
      <c r="M401" s="135">
        <v>129</v>
      </c>
      <c r="N401" s="134"/>
      <c r="O401" s="114" t="s">
        <v>16</v>
      </c>
      <c r="P401" s="114" t="s">
        <v>16</v>
      </c>
      <c r="Q401" s="114" t="s">
        <v>16</v>
      </c>
      <c r="R401" s="114" t="s">
        <v>16</v>
      </c>
      <c r="S401" s="114" t="s">
        <v>16</v>
      </c>
      <c r="T401" s="134" t="s">
        <v>16</v>
      </c>
      <c r="U401" s="114" t="s">
        <v>16</v>
      </c>
      <c r="V401" s="114">
        <f t="shared" si="57"/>
        <v>-0.7779690189328743</v>
      </c>
      <c r="W401" s="114">
        <f t="shared" si="57"/>
        <v>0.34375</v>
      </c>
      <c r="X401" s="114" t="s">
        <v>16</v>
      </c>
    </row>
    <row r="402" spans="1:24" ht="12.75">
      <c r="A402" s="110" t="s">
        <v>265</v>
      </c>
      <c r="B402" s="110"/>
      <c r="C402" s="134" t="s">
        <v>16</v>
      </c>
      <c r="D402" s="134" t="s">
        <v>16</v>
      </c>
      <c r="E402" s="134">
        <v>14</v>
      </c>
      <c r="F402" s="134" t="s">
        <v>16</v>
      </c>
      <c r="G402" s="134">
        <v>20.3</v>
      </c>
      <c r="H402" s="134" t="s">
        <v>16</v>
      </c>
      <c r="I402" s="134" t="s">
        <v>16</v>
      </c>
      <c r="J402" s="134">
        <v>66</v>
      </c>
      <c r="K402" s="135" t="s">
        <v>16</v>
      </c>
      <c r="L402" s="114" t="s">
        <v>16</v>
      </c>
      <c r="M402" s="114" t="s">
        <v>16</v>
      </c>
      <c r="N402" s="134"/>
      <c r="O402" s="114"/>
      <c r="P402" s="114"/>
      <c r="Q402" s="114"/>
      <c r="R402" s="114"/>
      <c r="S402" s="114"/>
      <c r="T402" s="134" t="s">
        <v>16</v>
      </c>
      <c r="U402" s="114"/>
      <c r="V402" s="114"/>
      <c r="W402" s="114"/>
      <c r="X402" s="114"/>
    </row>
    <row r="403" spans="1:24" ht="12.75">
      <c r="A403" s="97"/>
      <c r="B403" s="97"/>
      <c r="C403" s="113"/>
      <c r="D403" s="113"/>
      <c r="E403" s="113"/>
      <c r="F403" s="113"/>
      <c r="G403" s="113"/>
      <c r="H403" s="113"/>
      <c r="I403" s="113"/>
      <c r="J403" s="113"/>
      <c r="K403" s="22"/>
      <c r="L403" s="22"/>
      <c r="M403" s="22"/>
      <c r="N403" s="113"/>
      <c r="O403" s="114"/>
      <c r="P403" s="114"/>
      <c r="Q403" s="114"/>
      <c r="R403" s="114"/>
      <c r="S403" s="114"/>
      <c r="T403" s="113"/>
      <c r="U403" s="114"/>
      <c r="V403" s="114"/>
      <c r="W403" s="114"/>
      <c r="X403" s="114"/>
    </row>
    <row r="404" spans="1:24" ht="12.75">
      <c r="A404" s="97" t="s">
        <v>185</v>
      </c>
      <c r="B404" s="97"/>
      <c r="C404" s="113">
        <v>820</v>
      </c>
      <c r="D404" s="113">
        <v>51</v>
      </c>
      <c r="E404" s="113">
        <v>101.5</v>
      </c>
      <c r="F404" s="113">
        <v>1295</v>
      </c>
      <c r="G404" s="113">
        <v>491.86823777798963</v>
      </c>
      <c r="H404" s="113" t="s">
        <v>16</v>
      </c>
      <c r="I404" s="113">
        <v>1822.5</v>
      </c>
      <c r="J404" s="113">
        <v>4565</v>
      </c>
      <c r="K404" s="22">
        <f>SUM('[1]Table 8'!M171:O171)</f>
        <v>1900</v>
      </c>
      <c r="L404" s="22">
        <v>1595</v>
      </c>
      <c r="M404" s="22">
        <v>1379</v>
      </c>
      <c r="N404" s="113"/>
      <c r="O404" s="114">
        <f>($M404/C404)-1</f>
        <v>0.6817073170731707</v>
      </c>
      <c r="P404" s="114">
        <f>($M404/D404)-1</f>
        <v>26.03921568627451</v>
      </c>
      <c r="Q404" s="114">
        <f>($M404/E404)-1</f>
        <v>12.586206896551724</v>
      </c>
      <c r="R404" s="114">
        <f>($M404/F404)-1</f>
        <v>0.06486486486486487</v>
      </c>
      <c r="S404" s="114">
        <f>($M404/G404)-1</f>
        <v>1.8035963578978391</v>
      </c>
      <c r="T404" s="113" t="s">
        <v>16</v>
      </c>
      <c r="U404" s="114">
        <f>($M404/I404)-1</f>
        <v>-0.24334705075445817</v>
      </c>
      <c r="V404" s="114">
        <f>($M404/J404)-1</f>
        <v>-0.6979189485213582</v>
      </c>
      <c r="W404" s="114">
        <f>($M404/K404)-1</f>
        <v>-0.27421052631578946</v>
      </c>
      <c r="X404" s="114">
        <f>($M404/L404)-1</f>
        <v>-0.13542319749216303</v>
      </c>
    </row>
    <row r="405" spans="1:24" ht="12.75">
      <c r="A405" s="97"/>
      <c r="B405" s="97"/>
      <c r="C405" s="113"/>
      <c r="D405" s="113"/>
      <c r="E405" s="113"/>
      <c r="F405" s="113"/>
      <c r="G405" s="113"/>
      <c r="H405" s="113"/>
      <c r="I405" s="113"/>
      <c r="J405" s="113"/>
      <c r="K405" s="22"/>
      <c r="L405" s="22"/>
      <c r="M405" s="22"/>
      <c r="N405" s="161"/>
      <c r="O405" s="114"/>
      <c r="P405" s="114"/>
      <c r="Q405" s="114"/>
      <c r="R405" s="114"/>
      <c r="S405" s="114"/>
      <c r="T405" s="113"/>
      <c r="U405" s="114"/>
      <c r="V405" s="114"/>
      <c r="W405" s="114"/>
      <c r="X405" s="114"/>
    </row>
    <row r="406" spans="1:24" ht="12.75">
      <c r="A406" s="97" t="s">
        <v>126</v>
      </c>
      <c r="B406" s="97"/>
      <c r="C406" s="113" t="s">
        <v>16</v>
      </c>
      <c r="D406" s="113" t="s">
        <v>16</v>
      </c>
      <c r="E406" s="113" t="s">
        <v>16</v>
      </c>
      <c r="F406" s="113">
        <v>195</v>
      </c>
      <c r="G406" s="113">
        <v>471.7448512588154</v>
      </c>
      <c r="H406" s="113" t="s">
        <v>16</v>
      </c>
      <c r="I406" s="113">
        <v>1581.3</v>
      </c>
      <c r="J406" s="113">
        <v>114</v>
      </c>
      <c r="K406" s="22">
        <f>SUM('[1]Table 8'!M183:O183)</f>
        <v>930</v>
      </c>
      <c r="L406" s="22">
        <v>664</v>
      </c>
      <c r="M406" s="22">
        <v>491</v>
      </c>
      <c r="N406" s="113"/>
      <c r="O406" s="114" t="s">
        <v>16</v>
      </c>
      <c r="P406" s="114" t="s">
        <v>16</v>
      </c>
      <c r="Q406" s="114" t="s">
        <v>16</v>
      </c>
      <c r="R406" s="114">
        <f>($M406/F406)-1</f>
        <v>1.5179487179487179</v>
      </c>
      <c r="S406" s="114">
        <f>($M406/G406)-1</f>
        <v>0.04081687100517084</v>
      </c>
      <c r="T406" s="113" t="s">
        <v>16</v>
      </c>
      <c r="U406" s="114">
        <f>($M406/I406)-1</f>
        <v>-0.6894959843167014</v>
      </c>
      <c r="V406" s="114">
        <f>($M406/J406)-1</f>
        <v>3.307017543859649</v>
      </c>
      <c r="W406" s="114">
        <f>($M406/K406)-1</f>
        <v>-0.4720430107526882</v>
      </c>
      <c r="X406" s="114">
        <f>($M406/L406)-1</f>
        <v>-0.2605421686746988</v>
      </c>
    </row>
    <row r="407" spans="1:24" ht="12.75">
      <c r="A407" s="97"/>
      <c r="B407" s="97"/>
      <c r="C407" s="113"/>
      <c r="D407" s="113"/>
      <c r="E407" s="113"/>
      <c r="F407" s="113"/>
      <c r="G407" s="113"/>
      <c r="H407" s="113"/>
      <c r="I407" s="113"/>
      <c r="J407" s="113"/>
      <c r="K407" s="22"/>
      <c r="L407" s="22"/>
      <c r="M407" s="22"/>
      <c r="N407" s="161"/>
      <c r="O407" s="114"/>
      <c r="P407" s="114"/>
      <c r="Q407" s="114"/>
      <c r="R407" s="114"/>
      <c r="S407" s="114"/>
      <c r="T407" s="113"/>
      <c r="U407" s="114"/>
      <c r="V407" s="114"/>
      <c r="W407" s="114"/>
      <c r="X407" s="114"/>
    </row>
    <row r="408" spans="1:24" ht="12.75">
      <c r="A408" s="97" t="s">
        <v>266</v>
      </c>
      <c r="B408" s="97"/>
      <c r="C408" s="113">
        <v>233</v>
      </c>
      <c r="D408" s="113">
        <v>186</v>
      </c>
      <c r="E408" s="113">
        <v>133.9</v>
      </c>
      <c r="F408" s="113">
        <v>137</v>
      </c>
      <c r="G408" s="113">
        <v>128.2810972196305</v>
      </c>
      <c r="H408" s="113" t="s">
        <v>16</v>
      </c>
      <c r="I408" s="113">
        <v>86</v>
      </c>
      <c r="J408" s="113" t="s">
        <v>16</v>
      </c>
      <c r="K408" s="22" t="s">
        <v>16</v>
      </c>
      <c r="L408" s="22" t="s">
        <v>16</v>
      </c>
      <c r="M408" s="22" t="s">
        <v>16</v>
      </c>
      <c r="N408" s="113"/>
      <c r="O408" s="114" t="s">
        <v>16</v>
      </c>
      <c r="P408" s="114" t="s">
        <v>16</v>
      </c>
      <c r="Q408" s="114" t="s">
        <v>16</v>
      </c>
      <c r="R408" s="114" t="s">
        <v>16</v>
      </c>
      <c r="S408" s="114" t="s">
        <v>16</v>
      </c>
      <c r="T408" s="114" t="s">
        <v>16</v>
      </c>
      <c r="U408" s="114" t="s">
        <v>16</v>
      </c>
      <c r="V408" s="114" t="s">
        <v>16</v>
      </c>
      <c r="W408" s="114" t="s">
        <v>16</v>
      </c>
      <c r="X408" s="114" t="s">
        <v>16</v>
      </c>
    </row>
    <row r="409" spans="1:24" ht="12.75">
      <c r="A409" s="97"/>
      <c r="B409" s="97"/>
      <c r="C409" s="113"/>
      <c r="D409" s="113"/>
      <c r="E409" s="113"/>
      <c r="F409" s="113"/>
      <c r="G409" s="113"/>
      <c r="H409" s="113"/>
      <c r="I409" s="113"/>
      <c r="J409" s="113"/>
      <c r="K409" s="22"/>
      <c r="L409" s="22"/>
      <c r="M409" s="22"/>
      <c r="N409" s="113"/>
      <c r="O409" s="114"/>
      <c r="P409" s="114"/>
      <c r="Q409" s="114"/>
      <c r="R409" s="114"/>
      <c r="S409" s="114"/>
      <c r="T409" s="113"/>
      <c r="U409" s="114"/>
      <c r="V409" s="114"/>
      <c r="W409" s="114"/>
      <c r="X409" s="114"/>
    </row>
    <row r="410" spans="1:24" ht="12.75">
      <c r="A410" s="97" t="s">
        <v>227</v>
      </c>
      <c r="B410" s="97"/>
      <c r="C410" s="113" t="s">
        <v>16</v>
      </c>
      <c r="D410" s="113" t="s">
        <v>16</v>
      </c>
      <c r="E410" s="113" t="s">
        <v>16</v>
      </c>
      <c r="F410" s="113" t="s">
        <v>16</v>
      </c>
      <c r="G410" s="113" t="s">
        <v>16</v>
      </c>
      <c r="H410" s="113" t="s">
        <v>16</v>
      </c>
      <c r="I410" s="113">
        <v>71.7</v>
      </c>
      <c r="J410" s="113" t="s">
        <v>16</v>
      </c>
      <c r="K410" s="22" t="s">
        <v>16</v>
      </c>
      <c r="L410" s="22">
        <v>23</v>
      </c>
      <c r="M410" s="22">
        <v>56</v>
      </c>
      <c r="N410" s="113"/>
      <c r="O410" s="114" t="s">
        <v>16</v>
      </c>
      <c r="P410" s="114" t="s">
        <v>16</v>
      </c>
      <c r="Q410" s="114" t="s">
        <v>16</v>
      </c>
      <c r="R410" s="114" t="s">
        <v>16</v>
      </c>
      <c r="S410" s="114" t="s">
        <v>16</v>
      </c>
      <c r="T410" s="113" t="s">
        <v>16</v>
      </c>
      <c r="U410" s="114">
        <f>($M410/I410)-1</f>
        <v>-0.21896792189679226</v>
      </c>
      <c r="V410" s="114" t="s">
        <v>16</v>
      </c>
      <c r="W410" s="114" t="s">
        <v>16</v>
      </c>
      <c r="X410" s="114">
        <f>($M410/L410)-1</f>
        <v>1.4347826086956523</v>
      </c>
    </row>
    <row r="411" spans="1:24" ht="12.75">
      <c r="A411" s="97"/>
      <c r="B411" s="97"/>
      <c r="C411" s="113"/>
      <c r="D411" s="113"/>
      <c r="E411" s="113"/>
      <c r="F411" s="113"/>
      <c r="G411" s="113"/>
      <c r="H411" s="113"/>
      <c r="I411" s="113"/>
      <c r="J411" s="113"/>
      <c r="K411" s="22"/>
      <c r="L411" s="22"/>
      <c r="M411" s="22"/>
      <c r="N411" s="111"/>
      <c r="O411" s="114"/>
      <c r="P411" s="114"/>
      <c r="Q411" s="114"/>
      <c r="R411" s="114"/>
      <c r="S411" s="114"/>
      <c r="T411" s="113"/>
      <c r="U411" s="114"/>
      <c r="V411" s="114"/>
      <c r="W411" s="114"/>
      <c r="X411" s="114"/>
    </row>
    <row r="412" spans="1:24" ht="12.75">
      <c r="A412" s="97" t="s">
        <v>128</v>
      </c>
      <c r="B412" s="97"/>
      <c r="C412" s="113" t="s">
        <v>279</v>
      </c>
      <c r="D412" s="113">
        <v>3738</v>
      </c>
      <c r="E412" s="113">
        <v>2420.3</v>
      </c>
      <c r="F412" s="113">
        <v>3314</v>
      </c>
      <c r="G412" s="113">
        <v>4016.6864527919943</v>
      </c>
      <c r="H412" s="113" t="s">
        <v>16</v>
      </c>
      <c r="I412" s="113">
        <v>3071.2</v>
      </c>
      <c r="J412" s="113">
        <v>3679</v>
      </c>
      <c r="K412" s="22">
        <f>SUM('[1]Table 8'!M230:O230)</f>
        <v>2756</v>
      </c>
      <c r="L412" s="22">
        <v>3158</v>
      </c>
      <c r="M412" s="22">
        <v>2117</v>
      </c>
      <c r="N412" s="113"/>
      <c r="O412" s="114" t="s">
        <v>16</v>
      </c>
      <c r="P412" s="114">
        <f>($M412/D412)-1</f>
        <v>-0.43365436062065277</v>
      </c>
      <c r="Q412" s="114">
        <f>($M412/E412)-1</f>
        <v>-0.12531504358963774</v>
      </c>
      <c r="R412" s="114">
        <f>($M412/F412)-1</f>
        <v>-0.3611949305974653</v>
      </c>
      <c r="S412" s="114">
        <f>($M412/G412)-1</f>
        <v>-0.47294865434953837</v>
      </c>
      <c r="T412" s="113" t="s">
        <v>16</v>
      </c>
      <c r="U412" s="114">
        <f>($M412/I412)-1</f>
        <v>-0.31069288877311796</v>
      </c>
      <c r="V412" s="114">
        <f>($M412/J412)-1</f>
        <v>-0.42457189453655886</v>
      </c>
      <c r="W412" s="114">
        <f>($M412/K412)-1</f>
        <v>-0.2318577648766328</v>
      </c>
      <c r="X412" s="114">
        <f>($M412/L412)-1</f>
        <v>-0.3296390120329322</v>
      </c>
    </row>
    <row r="413" spans="1:24" ht="12.75">
      <c r="A413" s="97"/>
      <c r="B413" s="97"/>
      <c r="C413" s="111"/>
      <c r="D413" s="111"/>
      <c r="E413" s="113"/>
      <c r="F413" s="113"/>
      <c r="G413" s="111"/>
      <c r="H413" s="111"/>
      <c r="I413" s="111"/>
      <c r="J413" s="111"/>
      <c r="K413" s="36"/>
      <c r="L413" s="36"/>
      <c r="M413" s="36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</row>
    <row r="414" spans="1:24" ht="13.5">
      <c r="A414" s="115" t="s">
        <v>141</v>
      </c>
      <c r="B414" s="122"/>
      <c r="C414" s="116">
        <v>90583</v>
      </c>
      <c r="D414" s="116">
        <v>93972</v>
      </c>
      <c r="E414" s="116">
        <v>90952.1</v>
      </c>
      <c r="F414" s="116">
        <v>87330</v>
      </c>
      <c r="G414" s="116">
        <v>97658</v>
      </c>
      <c r="H414" s="116" t="s">
        <v>16</v>
      </c>
      <c r="I414" s="116">
        <v>88294.8</v>
      </c>
      <c r="J414" s="116">
        <v>80347</v>
      </c>
      <c r="K414" s="117">
        <f>K388+K390+K404+K406+K412</f>
        <v>66954</v>
      </c>
      <c r="L414" s="117">
        <v>77473</v>
      </c>
      <c r="M414" s="267">
        <v>77085</v>
      </c>
      <c r="N414" s="226"/>
      <c r="O414" s="379">
        <f>($M414/C414)-1</f>
        <v>-0.1490125078657143</v>
      </c>
      <c r="P414" s="379">
        <f>($M414/D414)-1</f>
        <v>-0.1797024645639127</v>
      </c>
      <c r="Q414" s="379">
        <f>($M414/E414)-1</f>
        <v>-0.15246596835037352</v>
      </c>
      <c r="R414" s="379">
        <f>($M414/F414)-1</f>
        <v>-0.11731363792511162</v>
      </c>
      <c r="S414" s="379">
        <f>($M414/G414)-1</f>
        <v>-0.21066374490569129</v>
      </c>
      <c r="T414" s="116" t="s">
        <v>16</v>
      </c>
      <c r="U414" s="379">
        <f>($M414/I414)-1</f>
        <v>-0.12695877899944286</v>
      </c>
      <c r="V414" s="379">
        <f>($M414/J414)-1</f>
        <v>-0.04059890226144103</v>
      </c>
      <c r="W414" s="379">
        <f>($M414/K414)-1</f>
        <v>0.15131284165247783</v>
      </c>
      <c r="X414" s="379">
        <f>($M414/L414)-1</f>
        <v>-0.0050081964039084825</v>
      </c>
    </row>
    <row r="415" spans="1:24" ht="12.75">
      <c r="A415" s="107"/>
      <c r="B415" s="107"/>
      <c r="C415" s="111"/>
      <c r="D415" s="111"/>
      <c r="E415" s="111"/>
      <c r="F415" s="113"/>
      <c r="G415" s="113"/>
      <c r="H415" s="113"/>
      <c r="I415" s="113"/>
      <c r="J415" s="113"/>
      <c r="K415" s="36"/>
      <c r="L415" s="36"/>
      <c r="M415" s="36"/>
      <c r="N415" s="113"/>
      <c r="O415" s="111"/>
      <c r="P415" s="111"/>
      <c r="Q415" s="111"/>
      <c r="R415" s="111"/>
      <c r="S415" s="111"/>
      <c r="T415" s="113"/>
      <c r="U415" s="111"/>
      <c r="V415" s="111"/>
      <c r="W415" s="111"/>
      <c r="X415" s="111"/>
    </row>
    <row r="416" spans="1:24" ht="12.75">
      <c r="A416" s="97" t="s">
        <v>267</v>
      </c>
      <c r="B416" s="97"/>
      <c r="C416" s="113">
        <v>11835</v>
      </c>
      <c r="D416" s="113">
        <v>11064</v>
      </c>
      <c r="E416" s="113">
        <v>8404.4</v>
      </c>
      <c r="F416" s="113">
        <v>8488</v>
      </c>
      <c r="G416" s="113">
        <v>7513</v>
      </c>
      <c r="H416" s="113" t="s">
        <v>16</v>
      </c>
      <c r="I416" s="113">
        <v>6708</v>
      </c>
      <c r="J416" s="113">
        <v>6067.72697247869</v>
      </c>
      <c r="K416" s="22">
        <f>SUM('[1]Table 3'!G18:G20)</f>
        <v>5117.958499143166</v>
      </c>
      <c r="L416" s="22">
        <v>5501</v>
      </c>
      <c r="M416" s="22">
        <v>4940</v>
      </c>
      <c r="N416" s="134"/>
      <c r="O416" s="114">
        <f>($M416/C416)-1</f>
        <v>-0.5825940008449515</v>
      </c>
      <c r="P416" s="114">
        <f>($M416/D416)-1</f>
        <v>-0.5535068691250904</v>
      </c>
      <c r="Q416" s="114">
        <f>($M416/E416)-1</f>
        <v>-0.4122126505163961</v>
      </c>
      <c r="R416" s="114">
        <f>($M416/F416)-1</f>
        <v>-0.4180018850141376</v>
      </c>
      <c r="S416" s="114">
        <f>($M416/G416)-1</f>
        <v>-0.34247304671902035</v>
      </c>
      <c r="T416" s="113" t="s">
        <v>16</v>
      </c>
      <c r="U416" s="114">
        <f>($M416/I416)-1</f>
        <v>-0.26356589147286824</v>
      </c>
      <c r="V416" s="114">
        <f>($M416/J416)-1</f>
        <v>-0.18585657818713774</v>
      </c>
      <c r="W416" s="114">
        <f>($M416/K416)-1</f>
        <v>-0.03477138377987221</v>
      </c>
      <c r="X416" s="114">
        <f>($M416/L416)-1</f>
        <v>-0.1019814579167424</v>
      </c>
    </row>
    <row r="417" spans="1:2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ht="12.75">
      <c r="A418" s="21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78"/>
      <c r="S418" s="10"/>
      <c r="T418" s="10"/>
      <c r="U418" s="10"/>
      <c r="V418" s="10"/>
      <c r="W418" s="10"/>
    </row>
    <row r="419" spans="1:23" ht="12.75">
      <c r="A419" s="105" t="s">
        <v>343</v>
      </c>
      <c r="B419" s="97"/>
      <c r="C419" s="97"/>
      <c r="D419" s="97"/>
      <c r="E419" s="97"/>
      <c r="F419" s="147"/>
      <c r="G419" s="147"/>
      <c r="H419" s="147"/>
      <c r="I419" s="147"/>
      <c r="J419" s="147"/>
      <c r="K419" s="147"/>
      <c r="L419" s="147"/>
      <c r="M419" s="147"/>
      <c r="N419" s="97"/>
      <c r="O419" s="127"/>
      <c r="P419" s="127"/>
      <c r="Q419" s="127"/>
      <c r="R419" s="97"/>
      <c r="S419" s="10"/>
      <c r="T419" s="10"/>
      <c r="U419" s="10"/>
      <c r="V419" s="10"/>
      <c r="W419" s="10"/>
    </row>
    <row r="420" spans="1:23" ht="12.75">
      <c r="A420" s="97"/>
      <c r="B420" s="107"/>
      <c r="C420" s="97"/>
      <c r="D420" s="97"/>
      <c r="E420" s="97"/>
      <c r="F420" s="147"/>
      <c r="G420" s="147"/>
      <c r="H420" s="147"/>
      <c r="I420" s="147"/>
      <c r="J420" s="147"/>
      <c r="K420" s="147"/>
      <c r="L420" s="147"/>
      <c r="M420" s="147"/>
      <c r="N420" s="97"/>
      <c r="O420" s="127"/>
      <c r="P420" s="127"/>
      <c r="Q420" s="127"/>
      <c r="R420" s="97"/>
      <c r="S420" s="10"/>
      <c r="T420" s="10"/>
      <c r="U420" s="10"/>
      <c r="V420" s="10"/>
      <c r="W420" s="10"/>
    </row>
    <row r="421" spans="1:24" ht="12.75">
      <c r="A421" s="100"/>
      <c r="B421" s="105" t="s">
        <v>158</v>
      </c>
      <c r="C421" s="411" t="s">
        <v>238</v>
      </c>
      <c r="D421" s="411"/>
      <c r="E421" s="411"/>
      <c r="F421" s="411"/>
      <c r="G421" s="411"/>
      <c r="H421" s="411"/>
      <c r="I421" s="411"/>
      <c r="J421" s="411"/>
      <c r="K421" s="411"/>
      <c r="L421" s="101"/>
      <c r="M421" s="101"/>
      <c r="N421" s="10"/>
      <c r="O421" s="409" t="s">
        <v>239</v>
      </c>
      <c r="P421" s="409"/>
      <c r="Q421" s="409"/>
      <c r="R421" s="409"/>
      <c r="S421" s="409"/>
      <c r="T421" s="409"/>
      <c r="U421" s="409"/>
      <c r="V421" s="409"/>
      <c r="W421" s="410"/>
      <c r="X421" s="410"/>
    </row>
    <row r="422" spans="1:24" ht="12.75">
      <c r="A422" s="101"/>
      <c r="B422" s="102"/>
      <c r="C422" s="101">
        <v>1990</v>
      </c>
      <c r="D422" s="101">
        <v>1992</v>
      </c>
      <c r="E422" s="101">
        <v>1994</v>
      </c>
      <c r="F422" s="106">
        <v>1996</v>
      </c>
      <c r="G422" s="106">
        <v>1998</v>
      </c>
      <c r="H422" s="106">
        <v>2000</v>
      </c>
      <c r="I422" s="106">
        <v>2002</v>
      </c>
      <c r="J422" s="106">
        <v>2004</v>
      </c>
      <c r="K422" s="80">
        <v>2006</v>
      </c>
      <c r="L422" s="106">
        <v>2008</v>
      </c>
      <c r="M422" s="80">
        <v>2010</v>
      </c>
      <c r="N422" s="10"/>
      <c r="O422" s="311" t="s">
        <v>448</v>
      </c>
      <c r="P422" s="311" t="s">
        <v>449</v>
      </c>
      <c r="Q422" s="311" t="s">
        <v>450</v>
      </c>
      <c r="R422" s="311" t="s">
        <v>451</v>
      </c>
      <c r="S422" s="101" t="s">
        <v>452</v>
      </c>
      <c r="T422" s="12" t="s">
        <v>453</v>
      </c>
      <c r="U422" s="12" t="s">
        <v>454</v>
      </c>
      <c r="V422" s="12" t="s">
        <v>455</v>
      </c>
      <c r="W422" s="12" t="s">
        <v>456</v>
      </c>
      <c r="X422" s="12" t="s">
        <v>457</v>
      </c>
    </row>
    <row r="423" spans="1:23" ht="12.75">
      <c r="A423" s="100"/>
      <c r="B423" s="100"/>
      <c r="C423" s="100"/>
      <c r="D423" s="100"/>
      <c r="E423" s="151"/>
      <c r="F423" s="152"/>
      <c r="G423" s="152"/>
      <c r="H423" s="152"/>
      <c r="I423" s="152"/>
      <c r="J423" s="147"/>
      <c r="K423" s="161"/>
      <c r="L423" s="161"/>
      <c r="M423" s="161"/>
      <c r="N423" s="10"/>
      <c r="O423" s="97"/>
      <c r="P423" s="127"/>
      <c r="Q423" s="127"/>
      <c r="R423" s="127"/>
      <c r="S423" s="97"/>
      <c r="T423" s="10"/>
      <c r="U423" s="10"/>
      <c r="V423" s="36"/>
      <c r="W423" s="10"/>
    </row>
    <row r="424" spans="1:24" ht="12.75">
      <c r="A424" s="105" t="s">
        <v>174</v>
      </c>
      <c r="B424" s="100"/>
      <c r="C424" s="153" t="s">
        <v>268</v>
      </c>
      <c r="D424" s="153" t="s">
        <v>268</v>
      </c>
      <c r="E424" s="153" t="s">
        <v>268</v>
      </c>
      <c r="F424" s="154" t="s">
        <v>268</v>
      </c>
      <c r="G424" s="154" t="s">
        <v>268</v>
      </c>
      <c r="H424" s="154" t="s">
        <v>268</v>
      </c>
      <c r="I424" s="154" t="s">
        <v>268</v>
      </c>
      <c r="J424" s="154" t="s">
        <v>268</v>
      </c>
      <c r="K424" s="154" t="s">
        <v>268</v>
      </c>
      <c r="L424" s="154" t="s">
        <v>268</v>
      </c>
      <c r="M424" s="154" t="s">
        <v>268</v>
      </c>
      <c r="N424" s="10"/>
      <c r="O424" s="153" t="s">
        <v>268</v>
      </c>
      <c r="P424" s="153" t="s">
        <v>268</v>
      </c>
      <c r="Q424" s="153" t="s">
        <v>268</v>
      </c>
      <c r="R424" s="154" t="s">
        <v>268</v>
      </c>
      <c r="S424" s="154" t="s">
        <v>268</v>
      </c>
      <c r="T424" s="154" t="s">
        <v>268</v>
      </c>
      <c r="U424" s="154" t="s">
        <v>268</v>
      </c>
      <c r="V424" s="154" t="s">
        <v>268</v>
      </c>
      <c r="W424" s="154" t="s">
        <v>268</v>
      </c>
      <c r="X424" s="154" t="s">
        <v>268</v>
      </c>
    </row>
    <row r="425" spans="1:23" ht="12.75">
      <c r="A425" s="97"/>
      <c r="B425" s="97"/>
      <c r="C425" s="98"/>
      <c r="D425" s="98"/>
      <c r="E425" s="98"/>
      <c r="F425" s="147"/>
      <c r="G425" s="147"/>
      <c r="H425" s="147"/>
      <c r="I425" s="147"/>
      <c r="J425" s="147"/>
      <c r="K425" s="147"/>
      <c r="L425" s="147"/>
      <c r="M425" s="147"/>
      <c r="N425" s="10"/>
      <c r="O425" s="97"/>
      <c r="P425" s="127"/>
      <c r="Q425" s="127"/>
      <c r="R425" s="127"/>
      <c r="S425" s="97"/>
      <c r="T425" s="10"/>
      <c r="U425" s="10"/>
      <c r="V425" s="10"/>
      <c r="W425" s="10"/>
    </row>
    <row r="426" spans="1:24" ht="12.75">
      <c r="A426" s="97" t="s">
        <v>123</v>
      </c>
      <c r="B426" s="97"/>
      <c r="C426" s="112">
        <v>82.07</v>
      </c>
      <c r="D426" s="112">
        <v>83.28</v>
      </c>
      <c r="E426" s="112">
        <v>75.9973</v>
      </c>
      <c r="F426" s="161">
        <v>69.41</v>
      </c>
      <c r="G426" s="161">
        <v>67.43</v>
      </c>
      <c r="H426" s="161" t="s">
        <v>16</v>
      </c>
      <c r="I426" s="161">
        <v>69.9008</v>
      </c>
      <c r="J426" s="161">
        <v>51.326</v>
      </c>
      <c r="K426" s="161">
        <f>SUM('[1]Table 9'!M68:O68)/1000</f>
        <v>46.931</v>
      </c>
      <c r="L426" s="161">
        <v>45.019</v>
      </c>
      <c r="M426" s="161">
        <v>39.796</v>
      </c>
      <c r="N426" s="36"/>
      <c r="O426" s="114">
        <f>($M426/C426)-1</f>
        <v>-0.5150968685268673</v>
      </c>
      <c r="P426" s="114">
        <f>($M426/D426)-1</f>
        <v>-0.5221421709894333</v>
      </c>
      <c r="Q426" s="114">
        <f>($M426/E426)-1</f>
        <v>-0.4763498176908916</v>
      </c>
      <c r="R426" s="114">
        <f>($M426/F426)-1</f>
        <v>-0.4266532199971186</v>
      </c>
      <c r="S426" s="114">
        <f>($M426/G426)-1</f>
        <v>-0.40981758861041084</v>
      </c>
      <c r="T426" s="161" t="s">
        <v>16</v>
      </c>
      <c r="U426" s="114">
        <f>($M426/I426)-1</f>
        <v>-0.4306789049624611</v>
      </c>
      <c r="V426" s="114">
        <f>($M426/J426)-1</f>
        <v>-0.2246424813934459</v>
      </c>
      <c r="W426" s="114">
        <f>($M426/K426)-1</f>
        <v>-0.1520317061217532</v>
      </c>
      <c r="X426" s="114">
        <f>($M426/L426)-1</f>
        <v>-0.11601768142339897</v>
      </c>
    </row>
    <row r="427" spans="1:24" ht="12.75">
      <c r="A427" s="97"/>
      <c r="B427" s="97"/>
      <c r="C427" s="112"/>
      <c r="D427" s="112"/>
      <c r="E427" s="112"/>
      <c r="F427" s="161"/>
      <c r="G427" s="161"/>
      <c r="H427" s="161"/>
      <c r="I427" s="161"/>
      <c r="J427" s="161"/>
      <c r="K427" s="161"/>
      <c r="L427" s="161"/>
      <c r="M427" s="161"/>
      <c r="N427" s="36"/>
      <c r="O427" s="133"/>
      <c r="P427" s="133"/>
      <c r="T427" s="161"/>
      <c r="U427" s="133"/>
      <c r="V427" s="133"/>
      <c r="W427" s="133"/>
      <c r="X427" s="133"/>
    </row>
    <row r="428" spans="1:24" ht="12.75">
      <c r="A428" s="97" t="s">
        <v>176</v>
      </c>
      <c r="B428" s="97"/>
      <c r="C428" s="112">
        <v>197.2</v>
      </c>
      <c r="D428" s="112">
        <v>171.75</v>
      </c>
      <c r="E428" s="112">
        <v>97.28219999999999</v>
      </c>
      <c r="F428" s="161">
        <v>293.26</v>
      </c>
      <c r="G428" s="161">
        <v>290.23</v>
      </c>
      <c r="H428" s="161" t="s">
        <v>16</v>
      </c>
      <c r="I428" s="161">
        <v>354.0078</v>
      </c>
      <c r="J428" s="161">
        <v>211.178</v>
      </c>
      <c r="K428" s="161">
        <f>SUM('[1]Table 9'!M155:O155)/1000</f>
        <v>101.78</v>
      </c>
      <c r="L428" s="161">
        <v>12.221</v>
      </c>
      <c r="M428" s="161">
        <v>11.698</v>
      </c>
      <c r="N428" s="36"/>
      <c r="O428" s="114">
        <f>($M428/C428)-1</f>
        <v>-0.9406795131845842</v>
      </c>
      <c r="P428" s="114">
        <f>($M428/D428)-1</f>
        <v>-0.9318893740902474</v>
      </c>
      <c r="Q428" s="114">
        <f>($M428/E428)-1</f>
        <v>-0.8797518970582491</v>
      </c>
      <c r="R428" s="114">
        <f>($M428/F428)-1</f>
        <v>-0.960110482165996</v>
      </c>
      <c r="S428" s="114">
        <f>($M428/G428)-1</f>
        <v>-0.9596940357647383</v>
      </c>
      <c r="T428" s="161" t="s">
        <v>16</v>
      </c>
      <c r="U428" s="114">
        <f>($M428/I428)-1</f>
        <v>-0.9669555303583707</v>
      </c>
      <c r="V428" s="114">
        <f>($M428/J428)-1</f>
        <v>-0.9446059722130146</v>
      </c>
      <c r="W428" s="114">
        <f>($M428/K428)-1</f>
        <v>-0.885065828257025</v>
      </c>
      <c r="X428" s="114">
        <f>($M428/L428)-1</f>
        <v>-0.04279518860977005</v>
      </c>
    </row>
    <row r="429" spans="1:24" ht="12.75">
      <c r="A429" s="97"/>
      <c r="B429" s="97"/>
      <c r="C429" s="112"/>
      <c r="D429" s="112"/>
      <c r="E429" s="112"/>
      <c r="F429" s="161"/>
      <c r="G429" s="161"/>
      <c r="H429" s="161"/>
      <c r="I429" s="161"/>
      <c r="J429" s="161"/>
      <c r="K429" s="161"/>
      <c r="L429" s="161"/>
      <c r="M429" s="161"/>
      <c r="N429" s="36"/>
      <c r="O429" s="114"/>
      <c r="P429" s="114"/>
      <c r="Q429" s="114"/>
      <c r="R429" s="114"/>
      <c r="S429" s="114"/>
      <c r="T429" s="161"/>
      <c r="U429" s="114"/>
      <c r="V429" s="114"/>
      <c r="W429" s="114"/>
      <c r="X429" s="114"/>
    </row>
    <row r="430" spans="1:24" ht="12.75">
      <c r="A430" s="97" t="s">
        <v>125</v>
      </c>
      <c r="B430" s="97"/>
      <c r="C430" s="112"/>
      <c r="D430" s="112"/>
      <c r="E430" s="112"/>
      <c r="F430" s="161"/>
      <c r="G430" s="161"/>
      <c r="H430" s="161"/>
      <c r="I430" s="161"/>
      <c r="J430" s="161"/>
      <c r="K430" s="161"/>
      <c r="L430" s="161"/>
      <c r="M430" s="161"/>
      <c r="N430" s="36"/>
      <c r="O430" s="114"/>
      <c r="P430" s="114"/>
      <c r="Q430" s="114"/>
      <c r="R430" s="114"/>
      <c r="S430" s="114"/>
      <c r="T430" s="161"/>
      <c r="U430" s="114"/>
      <c r="V430" s="114"/>
      <c r="W430" s="114"/>
      <c r="X430" s="114"/>
    </row>
    <row r="431" spans="1:24" ht="12.75">
      <c r="A431" s="97"/>
      <c r="B431" s="97"/>
      <c r="C431" s="112"/>
      <c r="D431" s="112"/>
      <c r="E431" s="112"/>
      <c r="F431" s="161"/>
      <c r="G431" s="161"/>
      <c r="H431" s="161"/>
      <c r="I431" s="161"/>
      <c r="J431" s="161"/>
      <c r="K431" s="161"/>
      <c r="L431" s="161"/>
      <c r="M431" s="161"/>
      <c r="N431" s="36"/>
      <c r="O431" s="114"/>
      <c r="P431" s="114"/>
      <c r="Q431" s="114"/>
      <c r="R431" s="114"/>
      <c r="S431" s="114"/>
      <c r="T431" s="161"/>
      <c r="U431" s="114"/>
      <c r="V431" s="114"/>
      <c r="W431" s="114"/>
      <c r="X431" s="114"/>
    </row>
    <row r="432" spans="1:24" ht="12.75">
      <c r="A432" s="110" t="s">
        <v>257</v>
      </c>
      <c r="B432" s="97"/>
      <c r="C432" s="164" t="s">
        <v>16</v>
      </c>
      <c r="D432" s="164" t="s">
        <v>280</v>
      </c>
      <c r="E432" s="164" t="s">
        <v>16</v>
      </c>
      <c r="F432" s="181" t="s">
        <v>280</v>
      </c>
      <c r="G432" s="161" t="s">
        <v>16</v>
      </c>
      <c r="H432" s="161" t="s">
        <v>16</v>
      </c>
      <c r="I432" s="161">
        <v>0.0508</v>
      </c>
      <c r="J432" s="165">
        <v>0.066</v>
      </c>
      <c r="K432" s="209">
        <f>4/1000</f>
        <v>0.004</v>
      </c>
      <c r="L432" s="209">
        <v>0.06</v>
      </c>
      <c r="M432" s="300" t="s">
        <v>16</v>
      </c>
      <c r="N432" s="36"/>
      <c r="O432" s="300" t="s">
        <v>16</v>
      </c>
      <c r="P432" s="300" t="s">
        <v>16</v>
      </c>
      <c r="Q432" s="300" t="s">
        <v>16</v>
      </c>
      <c r="R432" s="300" t="s">
        <v>16</v>
      </c>
      <c r="S432" s="300" t="s">
        <v>16</v>
      </c>
      <c r="T432" s="161" t="s">
        <v>16</v>
      </c>
      <c r="U432" s="300" t="s">
        <v>16</v>
      </c>
      <c r="V432" s="300" t="s">
        <v>16</v>
      </c>
      <c r="W432" s="300" t="s">
        <v>16</v>
      </c>
      <c r="X432" s="300" t="s">
        <v>16</v>
      </c>
    </row>
    <row r="433" spans="1:24" ht="12.75">
      <c r="A433" s="110" t="s">
        <v>258</v>
      </c>
      <c r="B433" s="97"/>
      <c r="C433" s="164" t="s">
        <v>16</v>
      </c>
      <c r="D433" s="164" t="s">
        <v>16</v>
      </c>
      <c r="E433" s="164" t="s">
        <v>16</v>
      </c>
      <c r="F433" s="165" t="s">
        <v>16</v>
      </c>
      <c r="G433" s="161" t="s">
        <v>16</v>
      </c>
      <c r="H433" s="161" t="s">
        <v>16</v>
      </c>
      <c r="I433" s="161" t="s">
        <v>16</v>
      </c>
      <c r="J433" s="165" t="s">
        <v>16</v>
      </c>
      <c r="K433" s="209" t="s">
        <v>16</v>
      </c>
      <c r="L433" s="300" t="s">
        <v>16</v>
      </c>
      <c r="M433" s="300" t="s">
        <v>16</v>
      </c>
      <c r="N433" s="36"/>
      <c r="O433" s="300" t="s">
        <v>16</v>
      </c>
      <c r="P433" s="300" t="s">
        <v>16</v>
      </c>
      <c r="Q433" s="300" t="s">
        <v>16</v>
      </c>
      <c r="R433" s="300" t="s">
        <v>16</v>
      </c>
      <c r="S433" s="300" t="s">
        <v>16</v>
      </c>
      <c r="T433" s="161" t="s">
        <v>16</v>
      </c>
      <c r="U433" s="300" t="s">
        <v>16</v>
      </c>
      <c r="V433" s="300" t="s">
        <v>16</v>
      </c>
      <c r="W433" s="300" t="s">
        <v>16</v>
      </c>
      <c r="X433" s="300" t="s">
        <v>16</v>
      </c>
    </row>
    <row r="434" spans="1:24" ht="12.75">
      <c r="A434" s="110" t="s">
        <v>259</v>
      </c>
      <c r="B434" s="97"/>
      <c r="C434" s="164">
        <v>0.17</v>
      </c>
      <c r="D434" s="164">
        <v>0.1</v>
      </c>
      <c r="E434" s="164">
        <v>0.28</v>
      </c>
      <c r="F434" s="165">
        <v>0.26</v>
      </c>
      <c r="G434" s="161">
        <v>0.123</v>
      </c>
      <c r="H434" s="161" t="s">
        <v>16</v>
      </c>
      <c r="I434" s="161">
        <v>0.0159</v>
      </c>
      <c r="J434" s="165">
        <v>0.124</v>
      </c>
      <c r="K434" s="209">
        <f>164/1000</f>
        <v>0.164</v>
      </c>
      <c r="L434" s="300" t="s">
        <v>16</v>
      </c>
      <c r="M434" s="300" t="s">
        <v>16</v>
      </c>
      <c r="N434" s="36"/>
      <c r="O434" s="114"/>
      <c r="P434" s="114"/>
      <c r="Q434" s="114"/>
      <c r="R434" s="114"/>
      <c r="S434" s="114"/>
      <c r="T434" s="161" t="s">
        <v>16</v>
      </c>
      <c r="U434" s="114"/>
      <c r="V434" s="114"/>
      <c r="W434" s="114"/>
      <c r="X434" s="114"/>
    </row>
    <row r="435" spans="1:24" ht="12.75">
      <c r="A435" s="110" t="s">
        <v>260</v>
      </c>
      <c r="B435" s="97"/>
      <c r="C435" s="164">
        <v>0.01</v>
      </c>
      <c r="D435" s="164" t="s">
        <v>16</v>
      </c>
      <c r="E435" s="164" t="s">
        <v>16</v>
      </c>
      <c r="F435" s="165">
        <v>0.02</v>
      </c>
      <c r="G435" s="165" t="s">
        <v>280</v>
      </c>
      <c r="H435" s="134" t="s">
        <v>16</v>
      </c>
      <c r="I435" s="165">
        <v>0.0083</v>
      </c>
      <c r="J435" s="165">
        <v>0.01</v>
      </c>
      <c r="K435" s="209">
        <f>6/1000</f>
        <v>0.006</v>
      </c>
      <c r="L435" s="209">
        <v>0.007</v>
      </c>
      <c r="M435" s="209">
        <v>0.01</v>
      </c>
      <c r="N435" s="36"/>
      <c r="O435" s="114">
        <f>($M435/C435)-1</f>
        <v>0</v>
      </c>
      <c r="P435" s="300" t="s">
        <v>16</v>
      </c>
      <c r="Q435" s="300" t="s">
        <v>16</v>
      </c>
      <c r="R435" s="114">
        <f>($M435/F435)-1</f>
        <v>-0.5</v>
      </c>
      <c r="S435" s="300" t="s">
        <v>16</v>
      </c>
      <c r="T435" s="134" t="s">
        <v>16</v>
      </c>
      <c r="U435" s="114">
        <f>($M435/I435)-1</f>
        <v>0.20481927710843384</v>
      </c>
      <c r="V435" s="114">
        <f>($M435/J435)-1</f>
        <v>0</v>
      </c>
      <c r="W435" s="114">
        <f>($M435/K435)-1</f>
        <v>0.6666666666666667</v>
      </c>
      <c r="X435" s="114">
        <f>($M435/L435)-1</f>
        <v>0.4285714285714286</v>
      </c>
    </row>
    <row r="436" spans="1:24" ht="12.75">
      <c r="A436" s="110" t="s">
        <v>261</v>
      </c>
      <c r="B436" s="97"/>
      <c r="C436" s="161" t="s">
        <v>16</v>
      </c>
      <c r="D436" s="161" t="s">
        <v>16</v>
      </c>
      <c r="E436" s="161" t="s">
        <v>16</v>
      </c>
      <c r="F436" s="161" t="s">
        <v>16</v>
      </c>
      <c r="G436" s="161" t="s">
        <v>16</v>
      </c>
      <c r="H436" s="161" t="s">
        <v>16</v>
      </c>
      <c r="I436" s="161" t="s">
        <v>16</v>
      </c>
      <c r="J436" s="166">
        <v>0.102</v>
      </c>
      <c r="K436" s="209">
        <f>5/1000</f>
        <v>0.005</v>
      </c>
      <c r="L436" s="300" t="s">
        <v>16</v>
      </c>
      <c r="M436" s="300" t="s">
        <v>16</v>
      </c>
      <c r="N436" s="36"/>
      <c r="O436" s="300" t="s">
        <v>16</v>
      </c>
      <c r="P436" s="300" t="s">
        <v>16</v>
      </c>
      <c r="Q436" s="300" t="s">
        <v>16</v>
      </c>
      <c r="R436" s="300" t="s">
        <v>16</v>
      </c>
      <c r="S436" s="300" t="s">
        <v>16</v>
      </c>
      <c r="T436" s="161" t="s">
        <v>16</v>
      </c>
      <c r="U436" s="300" t="s">
        <v>16</v>
      </c>
      <c r="V436" s="300" t="s">
        <v>16</v>
      </c>
      <c r="W436" s="300" t="s">
        <v>16</v>
      </c>
      <c r="X436" s="300" t="s">
        <v>16</v>
      </c>
    </row>
    <row r="437" spans="1:24" ht="12.75">
      <c r="A437" s="110" t="s">
        <v>277</v>
      </c>
      <c r="B437" s="97"/>
      <c r="C437" s="161" t="s">
        <v>16</v>
      </c>
      <c r="D437" s="161" t="s">
        <v>16</v>
      </c>
      <c r="E437" s="161" t="s">
        <v>16</v>
      </c>
      <c r="F437" s="161" t="s">
        <v>16</v>
      </c>
      <c r="G437" s="161" t="s">
        <v>16</v>
      </c>
      <c r="H437" s="161" t="s">
        <v>16</v>
      </c>
      <c r="I437" s="161" t="s">
        <v>16</v>
      </c>
      <c r="J437" s="166" t="s">
        <v>16</v>
      </c>
      <c r="K437" s="209">
        <f>10/1000</f>
        <v>0.01</v>
      </c>
      <c r="L437" s="209"/>
      <c r="M437" s="209">
        <v>0.006</v>
      </c>
      <c r="N437" s="36"/>
      <c r="O437" s="300" t="s">
        <v>16</v>
      </c>
      <c r="P437" s="300" t="s">
        <v>16</v>
      </c>
      <c r="Q437" s="300" t="s">
        <v>16</v>
      </c>
      <c r="R437" s="300" t="s">
        <v>16</v>
      </c>
      <c r="S437" s="300" t="s">
        <v>16</v>
      </c>
      <c r="T437" s="161" t="s">
        <v>16</v>
      </c>
      <c r="U437" s="300" t="s">
        <v>16</v>
      </c>
      <c r="V437" s="300" t="s">
        <v>16</v>
      </c>
      <c r="W437" s="114">
        <f aca="true" t="shared" si="58" ref="V437:X439">($M437/K437)-1</f>
        <v>-0.4</v>
      </c>
      <c r="X437" s="300" t="s">
        <v>16</v>
      </c>
    </row>
    <row r="438" spans="1:24" ht="12.75">
      <c r="A438" s="110" t="s">
        <v>263</v>
      </c>
      <c r="B438" s="97"/>
      <c r="C438" s="300" t="s">
        <v>16</v>
      </c>
      <c r="D438" s="300" t="s">
        <v>16</v>
      </c>
      <c r="E438" s="300" t="s">
        <v>16</v>
      </c>
      <c r="F438" s="300" t="s">
        <v>16</v>
      </c>
      <c r="G438" s="300" t="s">
        <v>16</v>
      </c>
      <c r="H438" s="300" t="s">
        <v>16</v>
      </c>
      <c r="I438" s="300" t="s">
        <v>16</v>
      </c>
      <c r="J438" s="300" t="s">
        <v>16</v>
      </c>
      <c r="K438" s="209"/>
      <c r="L438" s="209">
        <v>0.02</v>
      </c>
      <c r="M438" s="209">
        <v>0.006</v>
      </c>
      <c r="N438" s="36"/>
      <c r="O438" s="300" t="s">
        <v>16</v>
      </c>
      <c r="P438" s="300" t="s">
        <v>16</v>
      </c>
      <c r="Q438" s="300" t="s">
        <v>16</v>
      </c>
      <c r="R438" s="300" t="s">
        <v>16</v>
      </c>
      <c r="S438" s="300" t="s">
        <v>16</v>
      </c>
      <c r="T438" s="161"/>
      <c r="U438" s="300" t="s">
        <v>16</v>
      </c>
      <c r="V438" s="300" t="s">
        <v>16</v>
      </c>
      <c r="W438" s="300" t="s">
        <v>16</v>
      </c>
      <c r="X438" s="114">
        <f t="shared" si="58"/>
        <v>-0.7</v>
      </c>
    </row>
    <row r="439" spans="1:24" ht="12.75">
      <c r="A439" s="110" t="s">
        <v>278</v>
      </c>
      <c r="B439" s="97"/>
      <c r="C439" s="161" t="s">
        <v>16</v>
      </c>
      <c r="D439" s="161" t="s">
        <v>16</v>
      </c>
      <c r="E439" s="161" t="s">
        <v>16</v>
      </c>
      <c r="F439" s="161" t="s">
        <v>16</v>
      </c>
      <c r="G439" s="161" t="s">
        <v>16</v>
      </c>
      <c r="H439" s="161" t="s">
        <v>16</v>
      </c>
      <c r="I439" s="161" t="s">
        <v>16</v>
      </c>
      <c r="J439" s="166">
        <v>0.051</v>
      </c>
      <c r="K439" s="209">
        <f>15/1000</f>
        <v>0.015</v>
      </c>
      <c r="L439" s="300" t="s">
        <v>16</v>
      </c>
      <c r="M439" s="209">
        <v>0.014</v>
      </c>
      <c r="N439" s="36"/>
      <c r="O439" s="300" t="s">
        <v>16</v>
      </c>
      <c r="P439" s="300" t="s">
        <v>16</v>
      </c>
      <c r="Q439" s="300" t="s">
        <v>16</v>
      </c>
      <c r="R439" s="300" t="s">
        <v>16</v>
      </c>
      <c r="S439" s="300" t="s">
        <v>16</v>
      </c>
      <c r="T439" s="161" t="s">
        <v>16</v>
      </c>
      <c r="U439" s="300" t="s">
        <v>16</v>
      </c>
      <c r="V439" s="114">
        <f t="shared" si="58"/>
        <v>-0.7254901960784313</v>
      </c>
      <c r="W439" s="114">
        <f t="shared" si="58"/>
        <v>-0.06666666666666665</v>
      </c>
      <c r="X439" s="300" t="s">
        <v>16</v>
      </c>
    </row>
    <row r="440" spans="1:24" ht="12.75">
      <c r="A440" s="110" t="s">
        <v>265</v>
      </c>
      <c r="B440" s="97"/>
      <c r="C440" s="161" t="s">
        <v>16</v>
      </c>
      <c r="D440" s="161" t="s">
        <v>16</v>
      </c>
      <c r="E440" s="161" t="s">
        <v>16</v>
      </c>
      <c r="F440" s="161" t="s">
        <v>16</v>
      </c>
      <c r="G440" s="161" t="s">
        <v>16</v>
      </c>
      <c r="H440" s="161" t="s">
        <v>16</v>
      </c>
      <c r="I440" s="161" t="s">
        <v>16</v>
      </c>
      <c r="J440" s="181">
        <v>0.003</v>
      </c>
      <c r="K440" s="227" t="s">
        <v>16</v>
      </c>
      <c r="L440" s="300" t="s">
        <v>16</v>
      </c>
      <c r="M440" s="300" t="s">
        <v>16</v>
      </c>
      <c r="N440" s="203"/>
      <c r="O440" s="300" t="s">
        <v>16</v>
      </c>
      <c r="P440" s="300" t="s">
        <v>16</v>
      </c>
      <c r="Q440" s="300" t="s">
        <v>16</v>
      </c>
      <c r="R440" s="300" t="s">
        <v>16</v>
      </c>
      <c r="S440" s="300" t="s">
        <v>16</v>
      </c>
      <c r="T440" s="161" t="s">
        <v>16</v>
      </c>
      <c r="U440" s="300" t="s">
        <v>16</v>
      </c>
      <c r="V440" s="300" t="s">
        <v>16</v>
      </c>
      <c r="W440" s="300" t="s">
        <v>16</v>
      </c>
      <c r="X440" s="300" t="s">
        <v>16</v>
      </c>
    </row>
    <row r="441" spans="1:24" ht="12.75">
      <c r="A441" s="97"/>
      <c r="B441" s="97"/>
      <c r="C441" s="134"/>
      <c r="D441" s="134"/>
      <c r="E441" s="164"/>
      <c r="F441" s="111"/>
      <c r="G441" s="111"/>
      <c r="H441" s="111"/>
      <c r="I441" s="111"/>
      <c r="J441" s="111"/>
      <c r="K441" s="111"/>
      <c r="L441" s="111"/>
      <c r="M441" s="111"/>
      <c r="N441" s="36"/>
      <c r="O441" s="114"/>
      <c r="P441" s="114"/>
      <c r="Q441" s="114"/>
      <c r="R441" s="114"/>
      <c r="S441" s="114"/>
      <c r="T441" s="111"/>
      <c r="U441" s="114"/>
      <c r="V441" s="114"/>
      <c r="W441" s="114"/>
      <c r="X441" s="114"/>
    </row>
    <row r="442" spans="1:24" ht="12.75">
      <c r="A442" s="97" t="s">
        <v>185</v>
      </c>
      <c r="B442" s="97"/>
      <c r="C442" s="112">
        <v>0.17</v>
      </c>
      <c r="D442" s="112">
        <v>0.1</v>
      </c>
      <c r="E442" s="112">
        <v>0.27849999999999997</v>
      </c>
      <c r="F442" s="161">
        <v>0.28</v>
      </c>
      <c r="G442" s="161">
        <v>0.13001356026274663</v>
      </c>
      <c r="H442" s="161" t="s">
        <v>16</v>
      </c>
      <c r="I442" s="161">
        <v>0.0752</v>
      </c>
      <c r="J442" s="161">
        <v>0.362</v>
      </c>
      <c r="K442" s="161">
        <f>SUM('[1]Table 9'!M171:O171)/1000</f>
        <v>0.204</v>
      </c>
      <c r="L442" s="182">
        <v>0.087</v>
      </c>
      <c r="M442" s="161">
        <v>0.036</v>
      </c>
      <c r="N442" s="36"/>
      <c r="O442" s="114">
        <f>($M442/C442)-1</f>
        <v>-0.7882352941176471</v>
      </c>
      <c r="P442" s="114">
        <f>($M442/D442)-1</f>
        <v>-0.6400000000000001</v>
      </c>
      <c r="Q442" s="114">
        <f>($M442/E442)-1</f>
        <v>-0.8707360861759426</v>
      </c>
      <c r="R442" s="114">
        <f>($M442/F442)-1</f>
        <v>-0.8714285714285714</v>
      </c>
      <c r="S442" s="114">
        <f>($M442/G442)-1</f>
        <v>-0.7231058058309688</v>
      </c>
      <c r="T442" s="161" t="s">
        <v>16</v>
      </c>
      <c r="U442" s="114">
        <f>($M442/I442)-1</f>
        <v>-0.5212765957446809</v>
      </c>
      <c r="V442" s="114">
        <f>($M442/J442)-1</f>
        <v>-0.9005524861878453</v>
      </c>
      <c r="W442" s="114">
        <f>($M442/K442)-1</f>
        <v>-0.8235294117647058</v>
      </c>
      <c r="X442" s="114">
        <f>($M442/L442)-1</f>
        <v>-0.5862068965517242</v>
      </c>
    </row>
    <row r="443" spans="1:24" ht="12.75">
      <c r="A443" s="97"/>
      <c r="B443" s="97"/>
      <c r="C443" s="111"/>
      <c r="D443" s="111"/>
      <c r="E443" s="112"/>
      <c r="F443" s="161"/>
      <c r="G443" s="161"/>
      <c r="H443" s="161"/>
      <c r="I443" s="161"/>
      <c r="J443" s="161"/>
      <c r="K443" s="161"/>
      <c r="L443" s="161"/>
      <c r="M443" s="161"/>
      <c r="N443" s="36"/>
      <c r="O443" s="300" t="s">
        <v>16</v>
      </c>
      <c r="P443" s="300" t="s">
        <v>16</v>
      </c>
      <c r="Q443" s="300" t="s">
        <v>16</v>
      </c>
      <c r="R443" s="300" t="s">
        <v>16</v>
      </c>
      <c r="S443" s="300" t="s">
        <v>16</v>
      </c>
      <c r="T443" s="161"/>
      <c r="U443" s="114"/>
      <c r="V443" s="114"/>
      <c r="W443" s="114"/>
      <c r="X443" s="114"/>
    </row>
    <row r="444" spans="1:24" ht="12.75">
      <c r="A444" s="97" t="s">
        <v>126</v>
      </c>
      <c r="B444" s="97"/>
      <c r="C444" s="113" t="s">
        <v>16</v>
      </c>
      <c r="D444" s="113" t="s">
        <v>16</v>
      </c>
      <c r="E444" s="113" t="s">
        <v>16</v>
      </c>
      <c r="F444" s="161">
        <v>0.04</v>
      </c>
      <c r="G444" s="161">
        <v>0.09772498637431895</v>
      </c>
      <c r="H444" s="161" t="s">
        <v>16</v>
      </c>
      <c r="I444" s="161">
        <v>0.2625</v>
      </c>
      <c r="J444" s="161">
        <v>0.016</v>
      </c>
      <c r="K444" s="161">
        <f>SUM('[1]Table 9'!M178:O178)/1000</f>
        <v>0.228</v>
      </c>
      <c r="L444" s="161">
        <v>0.074</v>
      </c>
      <c r="M444" s="161">
        <v>0.09</v>
      </c>
      <c r="N444" s="36"/>
      <c r="O444" s="300" t="s">
        <v>16</v>
      </c>
      <c r="P444" s="300" t="s">
        <v>16</v>
      </c>
      <c r="Q444" s="300" t="s">
        <v>16</v>
      </c>
      <c r="R444" s="114">
        <f>($M444/F444)-1</f>
        <v>1.25</v>
      </c>
      <c r="S444" s="114">
        <f>($M444/G444)-1</f>
        <v>-0.07904822155441094</v>
      </c>
      <c r="T444" s="161" t="s">
        <v>16</v>
      </c>
      <c r="U444" s="114">
        <f>($M444/I444)-1</f>
        <v>-0.6571428571428573</v>
      </c>
      <c r="V444" s="114">
        <f>($M444/J444)-1</f>
        <v>4.625</v>
      </c>
      <c r="W444" s="114">
        <f>($M444/K444)-1</f>
        <v>-0.605263157894737</v>
      </c>
      <c r="X444" s="114">
        <f>($M444/L444)-1</f>
        <v>0.21621621621621623</v>
      </c>
    </row>
    <row r="445" spans="1:24" ht="12.75">
      <c r="A445" s="97"/>
      <c r="B445" s="97"/>
      <c r="C445" s="111"/>
      <c r="D445" s="111"/>
      <c r="E445" s="112"/>
      <c r="F445" s="161"/>
      <c r="G445" s="161"/>
      <c r="H445" s="161"/>
      <c r="I445" s="161"/>
      <c r="J445" s="161"/>
      <c r="K445" s="161"/>
      <c r="L445" s="161"/>
      <c r="M445" s="161"/>
      <c r="N445" s="36"/>
      <c r="O445" s="114"/>
      <c r="P445" s="114"/>
      <c r="Q445" s="114"/>
      <c r="R445" s="114"/>
      <c r="S445" s="114"/>
      <c r="T445" s="161"/>
      <c r="U445" s="114"/>
      <c r="V445" s="114"/>
      <c r="W445" s="114"/>
      <c r="X445" s="114"/>
    </row>
    <row r="446" spans="1:24" ht="12.75">
      <c r="A446" s="97" t="s">
        <v>266</v>
      </c>
      <c r="B446" s="97"/>
      <c r="C446" s="112">
        <v>0.51</v>
      </c>
      <c r="D446" s="112">
        <v>0.41</v>
      </c>
      <c r="E446" s="112">
        <v>0.2948</v>
      </c>
      <c r="F446" s="161">
        <v>0.3</v>
      </c>
      <c r="G446" s="161">
        <v>0.28247497607762645</v>
      </c>
      <c r="H446" s="161" t="s">
        <v>16</v>
      </c>
      <c r="I446" s="202">
        <v>0.1273</v>
      </c>
      <c r="J446" s="161" t="s">
        <v>16</v>
      </c>
      <c r="K446" s="161" t="s">
        <v>16</v>
      </c>
      <c r="L446" s="161" t="s">
        <v>16</v>
      </c>
      <c r="M446" s="161" t="s">
        <v>16</v>
      </c>
      <c r="N446" s="36"/>
      <c r="O446" s="300" t="s">
        <v>16</v>
      </c>
      <c r="P446" s="300" t="s">
        <v>16</v>
      </c>
      <c r="Q446" s="300" t="s">
        <v>16</v>
      </c>
      <c r="R446" s="300" t="s">
        <v>16</v>
      </c>
      <c r="S446" s="300" t="s">
        <v>16</v>
      </c>
      <c r="T446" s="161" t="s">
        <v>16</v>
      </c>
      <c r="U446" s="300" t="s">
        <v>16</v>
      </c>
      <c r="V446" s="300" t="s">
        <v>16</v>
      </c>
      <c r="W446" s="300" t="s">
        <v>16</v>
      </c>
      <c r="X446" s="300" t="s">
        <v>16</v>
      </c>
    </row>
    <row r="447" spans="1:24" ht="12.75">
      <c r="A447" s="97"/>
      <c r="B447" s="97"/>
      <c r="C447" s="112"/>
      <c r="D447" s="112"/>
      <c r="E447" s="112"/>
      <c r="F447" s="161"/>
      <c r="G447" s="161"/>
      <c r="H447" s="161"/>
      <c r="I447" s="161"/>
      <c r="J447" s="161"/>
      <c r="K447" s="161"/>
      <c r="L447" s="161"/>
      <c r="M447" s="161"/>
      <c r="N447" s="36"/>
      <c r="O447" s="114"/>
      <c r="P447" s="114"/>
      <c r="Q447" s="114"/>
      <c r="R447" s="114"/>
      <c r="S447" s="114"/>
      <c r="T447" s="161"/>
      <c r="U447" s="114"/>
      <c r="V447" s="114"/>
      <c r="W447" s="114"/>
      <c r="X447" s="114"/>
    </row>
    <row r="448" spans="1:24" ht="12.75">
      <c r="A448" s="97" t="s">
        <v>227</v>
      </c>
      <c r="B448" s="97"/>
      <c r="C448" s="112" t="s">
        <v>16</v>
      </c>
      <c r="D448" s="112" t="s">
        <v>16</v>
      </c>
      <c r="E448" s="112" t="s">
        <v>16</v>
      </c>
      <c r="F448" s="161" t="s">
        <v>16</v>
      </c>
      <c r="G448" s="161" t="s">
        <v>16</v>
      </c>
      <c r="H448" s="161" t="s">
        <v>16</v>
      </c>
      <c r="I448" s="164">
        <v>0.1721</v>
      </c>
      <c r="J448" s="161" t="s">
        <v>16</v>
      </c>
      <c r="K448" s="161" t="s">
        <v>16</v>
      </c>
      <c r="L448" s="161">
        <v>0.069</v>
      </c>
      <c r="M448" s="161">
        <v>0.168</v>
      </c>
      <c r="N448" s="36"/>
      <c r="O448" s="300" t="s">
        <v>16</v>
      </c>
      <c r="P448" s="300" t="s">
        <v>16</v>
      </c>
      <c r="Q448" s="300" t="s">
        <v>16</v>
      </c>
      <c r="R448" s="300" t="s">
        <v>16</v>
      </c>
      <c r="S448" s="300" t="s">
        <v>16</v>
      </c>
      <c r="T448" s="161" t="s">
        <v>16</v>
      </c>
      <c r="U448" s="114">
        <f>($M448/I448)-1</f>
        <v>-0.02382335851249273</v>
      </c>
      <c r="V448" s="300" t="s">
        <v>16</v>
      </c>
      <c r="W448" s="300" t="s">
        <v>16</v>
      </c>
      <c r="X448" s="114">
        <f>($M448/L448)-1</f>
        <v>1.4347826086956523</v>
      </c>
    </row>
    <row r="449" spans="1:24" ht="12.75">
      <c r="A449" s="97"/>
      <c r="B449" s="97"/>
      <c r="C449" s="112"/>
      <c r="D449" s="112"/>
      <c r="E449" s="112"/>
      <c r="F449" s="161"/>
      <c r="G449" s="161"/>
      <c r="H449" s="161"/>
      <c r="I449" s="161"/>
      <c r="J449" s="161"/>
      <c r="K449" s="161"/>
      <c r="L449" s="161"/>
      <c r="M449" s="161"/>
      <c r="N449" s="36"/>
      <c r="O449" s="300" t="s">
        <v>16</v>
      </c>
      <c r="P449" s="300" t="s">
        <v>16</v>
      </c>
      <c r="Q449" s="300" t="s">
        <v>16</v>
      </c>
      <c r="R449" s="300" t="s">
        <v>16</v>
      </c>
      <c r="S449" s="300" t="s">
        <v>16</v>
      </c>
      <c r="T449" s="161"/>
      <c r="U449" s="114"/>
      <c r="V449" s="114"/>
      <c r="W449" s="114"/>
      <c r="X449" s="114"/>
    </row>
    <row r="450" spans="1:24" ht="12.75">
      <c r="A450" s="97" t="s">
        <v>128</v>
      </c>
      <c r="B450" s="97"/>
      <c r="C450" s="112" t="s">
        <v>279</v>
      </c>
      <c r="D450" s="112">
        <v>2.71</v>
      </c>
      <c r="E450" s="112">
        <v>1.2039</v>
      </c>
      <c r="F450" s="161">
        <v>0.61</v>
      </c>
      <c r="G450" s="164">
        <v>1.9888138787311345</v>
      </c>
      <c r="H450" s="164" t="s">
        <v>16</v>
      </c>
      <c r="I450" s="169">
        <v>1.2193</v>
      </c>
      <c r="J450" s="112">
        <v>0.898</v>
      </c>
      <c r="K450" s="112">
        <f>SUM('[1]Table 9'!M230:O230)/1000</f>
        <v>2.604</v>
      </c>
      <c r="L450" s="112">
        <v>0.726</v>
      </c>
      <c r="M450" s="112">
        <v>0.695</v>
      </c>
      <c r="N450" s="36"/>
      <c r="O450" s="300" t="s">
        <v>16</v>
      </c>
      <c r="P450" s="114">
        <f>($M450/D450)-1</f>
        <v>-0.7435424354243543</v>
      </c>
      <c r="Q450" s="114">
        <f>($M450/E450)-1</f>
        <v>-0.42270952736938283</v>
      </c>
      <c r="R450" s="114">
        <f>($M450/F450)-1</f>
        <v>0.139344262295082</v>
      </c>
      <c r="S450" s="114">
        <f>($M450/G450)-1</f>
        <v>-0.6505454796788673</v>
      </c>
      <c r="T450" s="164" t="s">
        <v>16</v>
      </c>
      <c r="U450" s="114">
        <f>($M450/I450)-1</f>
        <v>-0.4300008201427049</v>
      </c>
      <c r="V450" s="114">
        <f>($M450/J450)-1</f>
        <v>-0.22605790645879742</v>
      </c>
      <c r="W450" s="114">
        <f>($M450/K450)-1</f>
        <v>-0.7331029185867897</v>
      </c>
      <c r="X450" s="114">
        <f>($M450/L450)-1</f>
        <v>-0.04269972451790638</v>
      </c>
    </row>
    <row r="451" spans="1:24" ht="12.75">
      <c r="A451" s="97"/>
      <c r="B451" s="97"/>
      <c r="C451" s="111"/>
      <c r="D451" s="111"/>
      <c r="E451" s="112"/>
      <c r="F451" s="161"/>
      <c r="G451" s="161"/>
      <c r="H451" s="161"/>
      <c r="I451" s="161"/>
      <c r="J451" s="161"/>
      <c r="K451" s="161"/>
      <c r="L451" s="161"/>
      <c r="M451" s="161"/>
      <c r="N451" s="36"/>
      <c r="O451" s="114"/>
      <c r="P451" s="114"/>
      <c r="Q451" s="114"/>
      <c r="R451" s="114"/>
      <c r="S451" s="114"/>
      <c r="T451" s="161"/>
      <c r="U451" s="114"/>
      <c r="V451" s="114"/>
      <c r="W451" s="114"/>
      <c r="X451" s="114"/>
    </row>
    <row r="452" spans="1:24" ht="13.5">
      <c r="A452" s="115" t="s">
        <v>141</v>
      </c>
      <c r="B452" s="198"/>
      <c r="C452" s="175">
        <v>279.95</v>
      </c>
      <c r="D452" s="175">
        <v>258.25</v>
      </c>
      <c r="E452" s="175">
        <v>175.0565</v>
      </c>
      <c r="F452" s="185">
        <v>363.89</v>
      </c>
      <c r="G452" s="185">
        <v>360.16</v>
      </c>
      <c r="H452" s="185" t="s">
        <v>16</v>
      </c>
      <c r="I452" s="185">
        <v>425.8351</v>
      </c>
      <c r="J452" s="175">
        <v>263.781</v>
      </c>
      <c r="K452" s="185">
        <f>K426+K428+K442+K444+K450</f>
        <v>151.74700000000004</v>
      </c>
      <c r="L452" s="185">
        <v>58.197</v>
      </c>
      <c r="M452" s="354">
        <v>52.48</v>
      </c>
      <c r="N452" s="167"/>
      <c r="O452" s="379">
        <f>($M452/C452)-1</f>
        <v>-0.8125379532059296</v>
      </c>
      <c r="P452" s="379">
        <f>($M452/D452)-1</f>
        <v>-0.796786060019361</v>
      </c>
      <c r="Q452" s="379">
        <f>($M452/E452)-1</f>
        <v>-0.7002110747101651</v>
      </c>
      <c r="R452" s="379">
        <f>($M452/F452)-1</f>
        <v>-0.8557805930363571</v>
      </c>
      <c r="S452" s="379">
        <f>($M452/G452)-1</f>
        <v>-0.854286983562861</v>
      </c>
      <c r="T452" s="185" t="s">
        <v>16</v>
      </c>
      <c r="U452" s="379">
        <f>($M452/I452)-1</f>
        <v>-0.8767598067890598</v>
      </c>
      <c r="V452" s="379">
        <f>($M452/J452)-1</f>
        <v>-0.8010470807222658</v>
      </c>
      <c r="W452" s="379">
        <f>($M452/K452)-1</f>
        <v>-0.654161202527892</v>
      </c>
      <c r="X452" s="379">
        <f>($M452/L452)-1</f>
        <v>-0.0982353042253038</v>
      </c>
    </row>
    <row r="453" spans="1:24" ht="12.75">
      <c r="A453" s="107"/>
      <c r="B453" s="97"/>
      <c r="C453" s="109"/>
      <c r="D453" s="109"/>
      <c r="E453" s="109"/>
      <c r="F453" s="199"/>
      <c r="G453" s="199"/>
      <c r="H453" s="199"/>
      <c r="I453" s="199"/>
      <c r="J453" s="199"/>
      <c r="K453" s="199"/>
      <c r="L453" s="199"/>
      <c r="M453" s="199"/>
      <c r="N453" s="36"/>
      <c r="O453" s="114"/>
      <c r="P453" s="114"/>
      <c r="Q453" s="114"/>
      <c r="R453" s="114"/>
      <c r="S453" s="114"/>
      <c r="T453" s="199"/>
      <c r="U453" s="114"/>
      <c r="V453" s="114"/>
      <c r="W453" s="114"/>
      <c r="X453" s="114"/>
    </row>
    <row r="454" spans="1:24" ht="12.75">
      <c r="A454" s="97" t="s">
        <v>267</v>
      </c>
      <c r="B454" s="97"/>
      <c r="C454" s="113">
        <v>11835</v>
      </c>
      <c r="D454" s="113">
        <v>11064</v>
      </c>
      <c r="E454" s="113">
        <v>8404.4</v>
      </c>
      <c r="F454" s="113">
        <v>8488</v>
      </c>
      <c r="G454" s="113">
        <v>7513</v>
      </c>
      <c r="H454" s="113" t="s">
        <v>16</v>
      </c>
      <c r="I454" s="113">
        <v>6708</v>
      </c>
      <c r="J454" s="113">
        <v>6067.72697247869</v>
      </c>
      <c r="K454" s="22">
        <f>SUM('[1]Table 3'!G18:G20)</f>
        <v>5117.958499143166</v>
      </c>
      <c r="L454" s="22">
        <v>5501</v>
      </c>
      <c r="M454" s="22">
        <v>4940</v>
      </c>
      <c r="N454" s="36"/>
      <c r="O454" s="114">
        <f>($M454/C454)-1</f>
        <v>-0.5825940008449515</v>
      </c>
      <c r="P454" s="114">
        <f>($M454/D454)-1</f>
        <v>-0.5535068691250904</v>
      </c>
      <c r="Q454" s="114">
        <f>($M454/E454)-1</f>
        <v>-0.4122126505163961</v>
      </c>
      <c r="R454" s="114">
        <f>($M454/F454)-1</f>
        <v>-0.4180018850141376</v>
      </c>
      <c r="S454" s="114">
        <f>($M454/G454)-1</f>
        <v>-0.34247304671902035</v>
      </c>
      <c r="T454" s="113" t="s">
        <v>16</v>
      </c>
      <c r="U454" s="114">
        <f>($M454/I454)-1</f>
        <v>-0.26356589147286824</v>
      </c>
      <c r="V454" s="114">
        <f>($M454/J454)-1</f>
        <v>-0.18585657818713774</v>
      </c>
      <c r="W454" s="114">
        <f>($M454/K454)-1</f>
        <v>-0.03477138377987221</v>
      </c>
      <c r="X454" s="114">
        <f>($M454/L454)-1</f>
        <v>-0.1019814579167424</v>
      </c>
    </row>
    <row r="455" spans="1:23" ht="12.75">
      <c r="A455" s="97"/>
      <c r="B455" s="97"/>
      <c r="C455" s="144"/>
      <c r="D455" s="144"/>
      <c r="E455" s="126"/>
      <c r="F455" s="126"/>
      <c r="G455" s="126"/>
      <c r="H455" s="126"/>
      <c r="I455" s="126"/>
      <c r="J455" s="126"/>
      <c r="K455" s="126"/>
      <c r="L455" s="126"/>
      <c r="M455" s="126"/>
      <c r="N455" s="97"/>
      <c r="O455" s="127"/>
      <c r="P455" s="127"/>
      <c r="Q455" s="127"/>
      <c r="R455" s="97"/>
      <c r="S455" s="10"/>
      <c r="T455" s="10"/>
      <c r="U455" s="10"/>
      <c r="V455" s="10"/>
      <c r="W455" s="10"/>
    </row>
    <row r="456" spans="1:23" ht="12.75">
      <c r="A456" s="97" t="s">
        <v>281</v>
      </c>
      <c r="B456" s="110"/>
      <c r="C456" s="142"/>
      <c r="D456" s="142"/>
      <c r="E456" s="142"/>
      <c r="F456" s="97"/>
      <c r="G456" s="97"/>
      <c r="H456" s="97"/>
      <c r="I456" s="97"/>
      <c r="J456" s="97"/>
      <c r="K456" s="97"/>
      <c r="L456" s="97"/>
      <c r="M456" s="97"/>
      <c r="N456" s="97"/>
      <c r="O456" s="127"/>
      <c r="P456" s="127"/>
      <c r="Q456" s="127"/>
      <c r="R456" s="110"/>
      <c r="S456" s="10"/>
      <c r="T456" s="10"/>
      <c r="U456" s="10"/>
      <c r="V456" s="10"/>
      <c r="W456" s="10"/>
    </row>
    <row r="457" spans="1:2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ht="12.75">
      <c r="A459" s="105" t="s">
        <v>344</v>
      </c>
      <c r="B459" s="97"/>
      <c r="C459" s="97"/>
      <c r="D459" s="97"/>
      <c r="E459" s="97"/>
      <c r="F459" s="126"/>
      <c r="G459" s="126"/>
      <c r="H459" s="126"/>
      <c r="I459" s="126"/>
      <c r="J459" s="126"/>
      <c r="K459" s="126"/>
      <c r="L459" s="126"/>
      <c r="M459" s="126"/>
      <c r="N459" s="97"/>
      <c r="O459" s="127"/>
      <c r="P459" s="127"/>
      <c r="Q459" s="127"/>
      <c r="R459" s="97"/>
      <c r="S459" s="10"/>
      <c r="T459" s="10"/>
      <c r="U459" s="10"/>
      <c r="V459" s="10"/>
      <c r="W459" s="10"/>
    </row>
    <row r="460" spans="1:23" ht="12.75">
      <c r="A460" s="97"/>
      <c r="B460" s="107"/>
      <c r="C460" s="97"/>
      <c r="D460" s="97"/>
      <c r="E460" s="97"/>
      <c r="F460" s="126"/>
      <c r="G460" s="126"/>
      <c r="H460" s="126"/>
      <c r="I460" s="126"/>
      <c r="J460" s="126"/>
      <c r="K460" s="126"/>
      <c r="L460" s="126"/>
      <c r="M460" s="126"/>
      <c r="N460" s="97"/>
      <c r="O460" s="127"/>
      <c r="P460" s="127"/>
      <c r="Q460" s="127"/>
      <c r="R460" s="97"/>
      <c r="S460" s="10"/>
      <c r="T460" s="10"/>
      <c r="U460" s="10"/>
      <c r="V460" s="10"/>
      <c r="W460" s="10"/>
    </row>
    <row r="461" spans="1:24" ht="12.75">
      <c r="A461" s="100"/>
      <c r="B461" s="105"/>
      <c r="C461" s="411" t="s">
        <v>238</v>
      </c>
      <c r="D461" s="411"/>
      <c r="E461" s="411"/>
      <c r="F461" s="411"/>
      <c r="G461" s="411"/>
      <c r="H461" s="411"/>
      <c r="I461" s="411"/>
      <c r="J461" s="411"/>
      <c r="K461" s="411"/>
      <c r="L461" s="101"/>
      <c r="M461" s="101"/>
      <c r="N461" s="10"/>
      <c r="O461" s="409" t="s">
        <v>239</v>
      </c>
      <c r="P461" s="409"/>
      <c r="Q461" s="409"/>
      <c r="R461" s="409"/>
      <c r="S461" s="409"/>
      <c r="T461" s="409"/>
      <c r="U461" s="409"/>
      <c r="V461" s="409"/>
      <c r="W461" s="410"/>
      <c r="X461" s="410"/>
    </row>
    <row r="462" spans="1:24" ht="12.75">
      <c r="A462" s="105"/>
      <c r="B462" s="105"/>
      <c r="C462" s="101">
        <v>1990</v>
      </c>
      <c r="D462" s="101">
        <v>1992</v>
      </c>
      <c r="E462" s="101">
        <v>1994</v>
      </c>
      <c r="F462" s="106">
        <v>1996</v>
      </c>
      <c r="G462" s="106">
        <v>1998</v>
      </c>
      <c r="H462" s="106">
        <v>2000</v>
      </c>
      <c r="I462" s="106">
        <v>2002</v>
      </c>
      <c r="J462" s="106">
        <v>2004</v>
      </c>
      <c r="K462" s="106">
        <v>2006</v>
      </c>
      <c r="L462" s="106">
        <v>2008</v>
      </c>
      <c r="M462" s="106">
        <v>2010</v>
      </c>
      <c r="N462" s="10"/>
      <c r="O462" s="311" t="s">
        <v>448</v>
      </c>
      <c r="P462" s="311" t="s">
        <v>449</v>
      </c>
      <c r="Q462" s="311" t="s">
        <v>450</v>
      </c>
      <c r="R462" s="311" t="s">
        <v>451</v>
      </c>
      <c r="S462" s="101" t="s">
        <v>452</v>
      </c>
      <c r="T462" s="12" t="s">
        <v>453</v>
      </c>
      <c r="U462" s="12" t="s">
        <v>454</v>
      </c>
      <c r="V462" s="12" t="s">
        <v>455</v>
      </c>
      <c r="W462" s="12" t="s">
        <v>456</v>
      </c>
      <c r="X462" s="12" t="s">
        <v>457</v>
      </c>
    </row>
    <row r="463" spans="1:23" ht="12.75">
      <c r="A463" s="100"/>
      <c r="B463" s="100"/>
      <c r="C463" s="100"/>
      <c r="D463" s="100"/>
      <c r="E463" s="100"/>
      <c r="F463" s="179"/>
      <c r="G463" s="179"/>
      <c r="H463" s="179"/>
      <c r="I463" s="179"/>
      <c r="J463" s="126"/>
      <c r="K463" s="113"/>
      <c r="L463" s="113"/>
      <c r="M463" s="113"/>
      <c r="N463" s="10"/>
      <c r="O463" s="97"/>
      <c r="P463" s="127"/>
      <c r="Q463" s="127"/>
      <c r="R463" s="127"/>
      <c r="S463" s="97"/>
      <c r="T463" s="10"/>
      <c r="U463" s="10"/>
      <c r="V463" s="36"/>
      <c r="W463" s="10"/>
    </row>
    <row r="464" spans="1:24" ht="12.75">
      <c r="A464" s="105" t="s">
        <v>174</v>
      </c>
      <c r="B464" s="105"/>
      <c r="C464" s="101" t="s">
        <v>256</v>
      </c>
      <c r="D464" s="101" t="s">
        <v>256</v>
      </c>
      <c r="E464" s="101" t="s">
        <v>256</v>
      </c>
      <c r="F464" s="130" t="s">
        <v>256</v>
      </c>
      <c r="G464" s="130" t="s">
        <v>256</v>
      </c>
      <c r="H464" s="130" t="s">
        <v>256</v>
      </c>
      <c r="I464" s="130" t="s">
        <v>256</v>
      </c>
      <c r="J464" s="130" t="s">
        <v>256</v>
      </c>
      <c r="K464" s="101" t="s">
        <v>256</v>
      </c>
      <c r="L464" s="130" t="s">
        <v>256</v>
      </c>
      <c r="M464" s="130" t="s">
        <v>256</v>
      </c>
      <c r="N464" s="10"/>
      <c r="O464" s="101" t="s">
        <v>256</v>
      </c>
      <c r="P464" s="101" t="s">
        <v>256</v>
      </c>
      <c r="Q464" s="101" t="s">
        <v>256</v>
      </c>
      <c r="R464" s="130" t="s">
        <v>256</v>
      </c>
      <c r="S464" s="130" t="s">
        <v>256</v>
      </c>
      <c r="T464" s="130" t="s">
        <v>256</v>
      </c>
      <c r="U464" s="130" t="s">
        <v>256</v>
      </c>
      <c r="V464" s="130" t="s">
        <v>256</v>
      </c>
      <c r="W464" s="130" t="s">
        <v>256</v>
      </c>
      <c r="X464" s="130" t="s">
        <v>256</v>
      </c>
    </row>
    <row r="465" spans="1:23" ht="12.75">
      <c r="A465" s="97"/>
      <c r="B465" s="97"/>
      <c r="C465" s="97"/>
      <c r="D465" s="97"/>
      <c r="E465" s="97"/>
      <c r="F465" s="126"/>
      <c r="G465" s="126"/>
      <c r="H465" s="126"/>
      <c r="I465" s="126"/>
      <c r="J465" s="126"/>
      <c r="K465" s="126"/>
      <c r="L465" s="126"/>
      <c r="M465" s="126"/>
      <c r="N465" s="10"/>
      <c r="O465" s="97"/>
      <c r="P465" s="127"/>
      <c r="Q465" s="127"/>
      <c r="R465" s="127"/>
      <c r="S465" s="97"/>
      <c r="T465" s="10"/>
      <c r="U465" s="10"/>
      <c r="V465" s="10"/>
      <c r="W465" s="10"/>
    </row>
    <row r="466" spans="1:24" ht="12.75">
      <c r="A466" s="97" t="s">
        <v>123</v>
      </c>
      <c r="B466" s="97"/>
      <c r="C466" s="113">
        <v>18326</v>
      </c>
      <c r="D466" s="113">
        <v>18603</v>
      </c>
      <c r="E466" s="113">
        <v>16465</v>
      </c>
      <c r="F466" s="113">
        <v>13462</v>
      </c>
      <c r="G466" s="50">
        <v>14242</v>
      </c>
      <c r="H466" s="50" t="s">
        <v>16</v>
      </c>
      <c r="I466" s="50">
        <v>9219</v>
      </c>
      <c r="J466" s="26">
        <v>10225.705140611031</v>
      </c>
      <c r="K466" s="50">
        <f>'[1]Table 8'!M68</f>
        <v>5618</v>
      </c>
      <c r="L466" s="50">
        <v>5530</v>
      </c>
      <c r="M466" s="50">
        <v>6662</v>
      </c>
      <c r="N466" s="36"/>
      <c r="O466" s="114">
        <f>($M466/C466)-1</f>
        <v>-0.6364727709265525</v>
      </c>
      <c r="P466" s="114">
        <f>($M466/D466)-1</f>
        <v>-0.6418857173574155</v>
      </c>
      <c r="Q466" s="114">
        <f>($M466/E466)-1</f>
        <v>-0.595384148193137</v>
      </c>
      <c r="R466" s="114">
        <f>($M466/F466)-1</f>
        <v>-0.5051255385529638</v>
      </c>
      <c r="S466" s="114">
        <f>($M466/G466)-1</f>
        <v>-0.5322286195759023</v>
      </c>
      <c r="T466" s="50" t="s">
        <v>16</v>
      </c>
      <c r="U466" s="114">
        <f>($M466/I466)-1</f>
        <v>-0.2773619698448856</v>
      </c>
      <c r="V466" s="114">
        <f>($M466/J466)-1</f>
        <v>-0.34850458639354864</v>
      </c>
      <c r="W466" s="114">
        <f>($M466/K466)-1</f>
        <v>0.18583125667497336</v>
      </c>
      <c r="X466" s="114">
        <f>($M466/L466)-1</f>
        <v>0.20470162748643772</v>
      </c>
    </row>
    <row r="467" spans="1:23" ht="12.75">
      <c r="A467" s="97"/>
      <c r="B467" s="97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36"/>
      <c r="O467" s="225"/>
      <c r="P467" s="225"/>
      <c r="Q467" s="225"/>
      <c r="R467" s="225"/>
      <c r="S467" s="225"/>
      <c r="T467" s="113"/>
      <c r="U467" s="225"/>
      <c r="V467" s="225"/>
      <c r="W467" s="225"/>
    </row>
    <row r="468" spans="1:24" ht="12.75">
      <c r="A468" s="97" t="s">
        <v>176</v>
      </c>
      <c r="B468" s="97"/>
      <c r="C468" s="113">
        <v>6535</v>
      </c>
      <c r="D468" s="113">
        <v>8118</v>
      </c>
      <c r="E468" s="113">
        <v>3783.6</v>
      </c>
      <c r="F468" s="113">
        <v>4035</v>
      </c>
      <c r="G468" s="50">
        <v>3363.466132420083</v>
      </c>
      <c r="H468" s="50" t="s">
        <v>16</v>
      </c>
      <c r="I468" s="50">
        <v>2650</v>
      </c>
      <c r="J468" s="26">
        <v>4917.099815654455</v>
      </c>
      <c r="K468" s="50">
        <f>'[1]Table 8'!M154</f>
        <v>2285</v>
      </c>
      <c r="L468" s="50">
        <v>3170</v>
      </c>
      <c r="M468" s="50">
        <v>2240</v>
      </c>
      <c r="N468" s="36"/>
      <c r="O468" s="114">
        <f>($M468/C468)-1</f>
        <v>-0.657230298393267</v>
      </c>
      <c r="P468" s="114">
        <f>($M468/D468)-1</f>
        <v>-0.724069967972407</v>
      </c>
      <c r="Q468" s="114">
        <f>($M468/E468)-1</f>
        <v>-0.40797124431758114</v>
      </c>
      <c r="R468" s="114">
        <f>($M468/F468)-1</f>
        <v>-0.4448574969021065</v>
      </c>
      <c r="S468" s="114">
        <f>($M468/G468)-1</f>
        <v>-0.3340203493030941</v>
      </c>
      <c r="T468" s="50" t="s">
        <v>16</v>
      </c>
      <c r="U468" s="114">
        <f>($M468/I468)-1</f>
        <v>-0.15471698113207544</v>
      </c>
      <c r="V468" s="114">
        <f>($M468/J468)-1</f>
        <v>-0.5444469130220695</v>
      </c>
      <c r="W468" s="114">
        <f>($M468/K468)-1</f>
        <v>-0.01969365426695846</v>
      </c>
      <c r="X468" s="114">
        <f>($M468/L468)-1</f>
        <v>-0.2933753943217665</v>
      </c>
    </row>
    <row r="469" spans="1:23" ht="12.75">
      <c r="A469" s="97"/>
      <c r="B469" s="97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36"/>
      <c r="O469" s="114"/>
      <c r="P469" s="114"/>
      <c r="Q469" s="114"/>
      <c r="R469" s="114"/>
      <c r="S469" s="114"/>
      <c r="T469" s="113"/>
      <c r="U469" s="114"/>
      <c r="V469" s="114"/>
      <c r="W469" s="114"/>
    </row>
    <row r="470" spans="1:23" ht="12.75">
      <c r="A470" s="97" t="s">
        <v>125</v>
      </c>
      <c r="B470" s="97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36"/>
      <c r="O470" s="114"/>
      <c r="P470" s="114"/>
      <c r="Q470" s="114"/>
      <c r="R470" s="114"/>
      <c r="S470" s="114"/>
      <c r="T470" s="113"/>
      <c r="U470" s="114"/>
      <c r="V470" s="114"/>
      <c r="W470" s="114"/>
    </row>
    <row r="471" spans="1:23" ht="12.75">
      <c r="A471" s="97"/>
      <c r="B471" s="97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36"/>
      <c r="O471" s="114"/>
      <c r="P471" s="114"/>
      <c r="Q471" s="114"/>
      <c r="R471" s="114"/>
      <c r="S471" s="114"/>
      <c r="T471" s="113"/>
      <c r="U471" s="114"/>
      <c r="V471" s="114"/>
      <c r="W471" s="114"/>
    </row>
    <row r="472" spans="1:24" ht="12.75">
      <c r="A472" s="110" t="s">
        <v>257</v>
      </c>
      <c r="B472" s="110"/>
      <c r="C472" s="134" t="s">
        <v>16</v>
      </c>
      <c r="D472" s="134">
        <v>23</v>
      </c>
      <c r="E472" s="134" t="s">
        <v>16</v>
      </c>
      <c r="F472" s="134" t="s">
        <v>16</v>
      </c>
      <c r="G472" s="134" t="s">
        <v>16</v>
      </c>
      <c r="H472" s="134" t="s">
        <v>16</v>
      </c>
      <c r="I472" s="134" t="s">
        <v>16</v>
      </c>
      <c r="J472" s="134">
        <v>365</v>
      </c>
      <c r="K472" s="135" t="s">
        <v>16</v>
      </c>
      <c r="L472" s="135">
        <v>252</v>
      </c>
      <c r="M472" s="135" t="s">
        <v>16</v>
      </c>
      <c r="N472" s="36"/>
      <c r="O472" s="135" t="s">
        <v>16</v>
      </c>
      <c r="P472" s="135" t="s">
        <v>16</v>
      </c>
      <c r="Q472" s="135" t="s">
        <v>16</v>
      </c>
      <c r="R472" s="135" t="s">
        <v>16</v>
      </c>
      <c r="S472" s="135" t="s">
        <v>16</v>
      </c>
      <c r="T472" s="134" t="s">
        <v>16</v>
      </c>
      <c r="U472" s="135" t="s">
        <v>16</v>
      </c>
      <c r="V472" s="135" t="s">
        <v>16</v>
      </c>
      <c r="W472" s="135" t="s">
        <v>16</v>
      </c>
      <c r="X472" s="135" t="s">
        <v>16</v>
      </c>
    </row>
    <row r="473" spans="1:24" ht="12.75">
      <c r="A473" s="110" t="s">
        <v>258</v>
      </c>
      <c r="B473" s="110"/>
      <c r="C473" s="134" t="s">
        <v>16</v>
      </c>
      <c r="D473" s="134" t="s">
        <v>16</v>
      </c>
      <c r="E473" s="134" t="s">
        <v>16</v>
      </c>
      <c r="F473" s="134" t="s">
        <v>16</v>
      </c>
      <c r="G473" s="134" t="s">
        <v>16</v>
      </c>
      <c r="H473" s="134" t="s">
        <v>16</v>
      </c>
      <c r="I473" s="134" t="s">
        <v>16</v>
      </c>
      <c r="J473" s="134" t="s">
        <v>16</v>
      </c>
      <c r="K473" s="135" t="s">
        <v>16</v>
      </c>
      <c r="L473" s="135" t="s">
        <v>16</v>
      </c>
      <c r="M473" s="135" t="s">
        <v>16</v>
      </c>
      <c r="N473" s="36"/>
      <c r="O473" s="135" t="s">
        <v>16</v>
      </c>
      <c r="P473" s="135" t="s">
        <v>16</v>
      </c>
      <c r="Q473" s="135" t="s">
        <v>16</v>
      </c>
      <c r="R473" s="135" t="s">
        <v>16</v>
      </c>
      <c r="S473" s="135" t="s">
        <v>16</v>
      </c>
      <c r="T473" s="134" t="s">
        <v>16</v>
      </c>
      <c r="U473" s="135" t="s">
        <v>16</v>
      </c>
      <c r="V473" s="135" t="s">
        <v>16</v>
      </c>
      <c r="W473" s="135" t="s">
        <v>16</v>
      </c>
      <c r="X473" s="135" t="s">
        <v>16</v>
      </c>
    </row>
    <row r="474" spans="1:24" ht="12.75">
      <c r="A474" s="110" t="s">
        <v>259</v>
      </c>
      <c r="B474" s="110"/>
      <c r="C474" s="134" t="s">
        <v>16</v>
      </c>
      <c r="D474" s="134">
        <v>18</v>
      </c>
      <c r="E474" s="134" t="s">
        <v>16</v>
      </c>
      <c r="F474" s="134" t="s">
        <v>16</v>
      </c>
      <c r="G474" s="134">
        <v>25.7</v>
      </c>
      <c r="H474" s="134" t="s">
        <v>16</v>
      </c>
      <c r="I474" s="134" t="s">
        <v>16</v>
      </c>
      <c r="J474" s="134">
        <v>365</v>
      </c>
      <c r="K474" s="135" t="s">
        <v>16</v>
      </c>
      <c r="L474" s="135" t="s">
        <v>16</v>
      </c>
      <c r="M474" s="135" t="s">
        <v>16</v>
      </c>
      <c r="N474" s="36"/>
      <c r="O474" s="135" t="s">
        <v>16</v>
      </c>
      <c r="P474" s="135" t="s">
        <v>16</v>
      </c>
      <c r="Q474" s="135" t="s">
        <v>16</v>
      </c>
      <c r="R474" s="135" t="s">
        <v>16</v>
      </c>
      <c r="S474" s="135" t="s">
        <v>16</v>
      </c>
      <c r="T474" s="135" t="s">
        <v>16</v>
      </c>
      <c r="U474" s="135" t="s">
        <v>16</v>
      </c>
      <c r="V474" s="135" t="s">
        <v>16</v>
      </c>
      <c r="W474" s="135" t="s">
        <v>16</v>
      </c>
      <c r="X474" s="135" t="s">
        <v>16</v>
      </c>
    </row>
    <row r="475" spans="1:24" ht="12.75">
      <c r="A475" s="110" t="s">
        <v>260</v>
      </c>
      <c r="B475" s="110"/>
      <c r="C475" s="134">
        <v>501</v>
      </c>
      <c r="D475" s="134" t="s">
        <v>16</v>
      </c>
      <c r="E475" s="134" t="s">
        <v>16</v>
      </c>
      <c r="F475" s="134">
        <v>586</v>
      </c>
      <c r="G475" s="134">
        <v>204.6</v>
      </c>
      <c r="H475" s="134" t="s">
        <v>16</v>
      </c>
      <c r="I475" s="134">
        <v>16.3</v>
      </c>
      <c r="J475" s="134">
        <v>406</v>
      </c>
      <c r="K475" s="135">
        <v>931</v>
      </c>
      <c r="L475" s="135">
        <v>168</v>
      </c>
      <c r="M475" s="135">
        <v>84</v>
      </c>
      <c r="N475" s="36"/>
      <c r="O475" s="114">
        <f>($M475/C475)-1</f>
        <v>-0.8323353293413174</v>
      </c>
      <c r="P475" s="135" t="s">
        <v>16</v>
      </c>
      <c r="Q475" s="135" t="s">
        <v>16</v>
      </c>
      <c r="R475" s="114">
        <f>($M475/F475)-1</f>
        <v>-0.856655290102389</v>
      </c>
      <c r="S475" s="114">
        <f>($M475/G475)-1</f>
        <v>-0.5894428152492668</v>
      </c>
      <c r="T475" s="134" t="s">
        <v>16</v>
      </c>
      <c r="U475" s="114">
        <f>($M475/I475)-1</f>
        <v>4.153374233128834</v>
      </c>
      <c r="V475" s="114">
        <f>($M475/J475)-1</f>
        <v>-0.7931034482758621</v>
      </c>
      <c r="W475" s="114">
        <f>($M475/K475)-1</f>
        <v>-0.9097744360902256</v>
      </c>
      <c r="X475" s="114">
        <f>($M475/L475)-1</f>
        <v>-0.5</v>
      </c>
    </row>
    <row r="476" spans="1:24" ht="12.75">
      <c r="A476" s="228" t="s">
        <v>277</v>
      </c>
      <c r="B476" s="228"/>
      <c r="C476" s="134" t="s">
        <v>16</v>
      </c>
      <c r="D476" s="134" t="s">
        <v>16</v>
      </c>
      <c r="E476" s="134" t="s">
        <v>16</v>
      </c>
      <c r="F476" s="134" t="s">
        <v>16</v>
      </c>
      <c r="G476" s="134" t="s">
        <v>16</v>
      </c>
      <c r="H476" s="134" t="s">
        <v>16</v>
      </c>
      <c r="I476" s="134" t="s">
        <v>16</v>
      </c>
      <c r="J476" s="134" t="s">
        <v>16</v>
      </c>
      <c r="K476" s="135">
        <v>39</v>
      </c>
      <c r="L476" s="135"/>
      <c r="M476" s="135" t="s">
        <v>16</v>
      </c>
      <c r="N476" s="36"/>
      <c r="O476" s="135" t="s">
        <v>16</v>
      </c>
      <c r="P476" s="135" t="s">
        <v>16</v>
      </c>
      <c r="Q476" s="135" t="s">
        <v>16</v>
      </c>
      <c r="R476" s="135" t="s">
        <v>16</v>
      </c>
      <c r="S476" s="135" t="s">
        <v>16</v>
      </c>
      <c r="T476" s="134" t="s">
        <v>16</v>
      </c>
      <c r="U476" s="135" t="s">
        <v>16</v>
      </c>
      <c r="V476" s="135" t="s">
        <v>16</v>
      </c>
      <c r="W476" s="135" t="s">
        <v>16</v>
      </c>
      <c r="X476" s="135" t="s">
        <v>16</v>
      </c>
    </row>
    <row r="477" spans="1:24" ht="12.75">
      <c r="A477" s="228" t="s">
        <v>263</v>
      </c>
      <c r="B477" s="228"/>
      <c r="C477" s="135" t="s">
        <v>16</v>
      </c>
      <c r="D477" s="135" t="s">
        <v>16</v>
      </c>
      <c r="E477" s="135" t="s">
        <v>16</v>
      </c>
      <c r="F477" s="135" t="s">
        <v>16</v>
      </c>
      <c r="G477" s="135" t="s">
        <v>16</v>
      </c>
      <c r="H477" s="135" t="s">
        <v>16</v>
      </c>
      <c r="I477" s="135" t="s">
        <v>16</v>
      </c>
      <c r="J477" s="135" t="s">
        <v>16</v>
      </c>
      <c r="K477" s="135" t="s">
        <v>16</v>
      </c>
      <c r="L477" s="135">
        <v>252</v>
      </c>
      <c r="M477" s="135">
        <v>77</v>
      </c>
      <c r="N477" s="36"/>
      <c r="O477" s="135" t="s">
        <v>16</v>
      </c>
      <c r="P477" s="135" t="s">
        <v>16</v>
      </c>
      <c r="Q477" s="135" t="s">
        <v>16</v>
      </c>
      <c r="R477" s="135" t="s">
        <v>16</v>
      </c>
      <c r="S477" s="135" t="s">
        <v>16</v>
      </c>
      <c r="T477" s="135" t="s">
        <v>16</v>
      </c>
      <c r="U477" s="135" t="s">
        <v>16</v>
      </c>
      <c r="V477" s="135" t="s">
        <v>16</v>
      </c>
      <c r="W477" s="135" t="s">
        <v>16</v>
      </c>
      <c r="X477" s="114">
        <f>($M477/L477)-1</f>
        <v>-0.6944444444444444</v>
      </c>
    </row>
    <row r="478" spans="1:23" ht="12.75">
      <c r="A478" s="110" t="s">
        <v>264</v>
      </c>
      <c r="B478" s="110"/>
      <c r="C478" s="134" t="s">
        <v>16</v>
      </c>
      <c r="D478" s="134" t="s">
        <v>16</v>
      </c>
      <c r="E478" s="134" t="s">
        <v>16</v>
      </c>
      <c r="F478" s="134" t="s">
        <v>16</v>
      </c>
      <c r="G478" s="134" t="s">
        <v>16</v>
      </c>
      <c r="H478" s="134" t="s">
        <v>16</v>
      </c>
      <c r="I478" s="134" t="s">
        <v>16</v>
      </c>
      <c r="J478" s="134">
        <v>453</v>
      </c>
      <c r="K478" s="135">
        <v>39</v>
      </c>
      <c r="L478" s="135" t="s">
        <v>16</v>
      </c>
      <c r="M478" s="135">
        <v>120</v>
      </c>
      <c r="N478" s="36"/>
      <c r="O478" s="135" t="s">
        <v>16</v>
      </c>
      <c r="P478" s="135" t="s">
        <v>16</v>
      </c>
      <c r="Q478" s="135" t="s">
        <v>16</v>
      </c>
      <c r="R478" s="135" t="s">
        <v>16</v>
      </c>
      <c r="S478" s="135" t="s">
        <v>16</v>
      </c>
      <c r="T478" s="134" t="s">
        <v>16</v>
      </c>
      <c r="U478" s="135" t="s">
        <v>16</v>
      </c>
      <c r="V478" s="114">
        <f>($M478/J478)-1</f>
        <v>-0.7350993377483444</v>
      </c>
      <c r="W478" s="114">
        <f>($M478/K478)-1</f>
        <v>2.076923076923077</v>
      </c>
    </row>
    <row r="479" spans="1:23" ht="12.75">
      <c r="A479" s="97"/>
      <c r="B479" s="97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36"/>
      <c r="O479" s="135" t="s">
        <v>16</v>
      </c>
      <c r="P479" s="135" t="s">
        <v>16</v>
      </c>
      <c r="Q479" s="135" t="s">
        <v>16</v>
      </c>
      <c r="R479" s="135" t="s">
        <v>16</v>
      </c>
      <c r="S479" s="135" t="s">
        <v>16</v>
      </c>
      <c r="T479" s="113"/>
      <c r="U479" s="135" t="s">
        <v>16</v>
      </c>
      <c r="V479" s="114"/>
      <c r="W479" s="114"/>
    </row>
    <row r="480" spans="1:24" ht="12.75">
      <c r="A480" s="97" t="s">
        <v>185</v>
      </c>
      <c r="B480" s="97"/>
      <c r="C480" s="113">
        <v>501</v>
      </c>
      <c r="D480" s="113">
        <v>41</v>
      </c>
      <c r="E480" s="113">
        <v>7.8</v>
      </c>
      <c r="F480" s="113">
        <v>586</v>
      </c>
      <c r="G480" s="50">
        <v>230.24779225807367</v>
      </c>
      <c r="H480" s="50" t="s">
        <v>16</v>
      </c>
      <c r="I480" s="136">
        <v>16.3</v>
      </c>
      <c r="J480" s="26">
        <v>1589.2066274552897</v>
      </c>
      <c r="K480" s="50">
        <f>'[1]Table 8'!M171</f>
        <v>1008</v>
      </c>
      <c r="L480" s="50">
        <v>671</v>
      </c>
      <c r="M480" s="50">
        <v>281</v>
      </c>
      <c r="N480" s="36"/>
      <c r="O480" s="114">
        <f aca="true" t="shared" si="59" ref="O480:W480">($M480/C480)-1</f>
        <v>-0.4391217564870259</v>
      </c>
      <c r="P480" s="114">
        <f t="shared" si="59"/>
        <v>5.853658536585366</v>
      </c>
      <c r="Q480" s="114">
        <f t="shared" si="59"/>
        <v>35.02564102564103</v>
      </c>
      <c r="R480" s="114">
        <f t="shared" si="59"/>
        <v>-0.5204778156996588</v>
      </c>
      <c r="S480" s="114">
        <f t="shared" si="59"/>
        <v>0.2204242969897432</v>
      </c>
      <c r="T480" s="50" t="s">
        <v>16</v>
      </c>
      <c r="U480" s="114">
        <f t="shared" si="59"/>
        <v>16.23926380368098</v>
      </c>
      <c r="V480" s="114">
        <f t="shared" si="59"/>
        <v>-0.8231822123407891</v>
      </c>
      <c r="W480" s="114">
        <f t="shared" si="59"/>
        <v>-0.7212301587301587</v>
      </c>
      <c r="X480" s="114">
        <f>($M480/L480)-1</f>
        <v>-0.5812220566318926</v>
      </c>
    </row>
    <row r="481" spans="1:23" ht="12.75">
      <c r="A481" s="97"/>
      <c r="B481" s="97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36"/>
      <c r="O481" s="114"/>
      <c r="P481" s="114"/>
      <c r="Q481" s="114"/>
      <c r="R481" s="114"/>
      <c r="S481" s="114"/>
      <c r="T481" s="113"/>
      <c r="U481" s="114"/>
      <c r="V481" s="114"/>
      <c r="W481" s="114"/>
    </row>
    <row r="482" spans="1:24" ht="12.75">
      <c r="A482" s="97" t="s">
        <v>126</v>
      </c>
      <c r="B482" s="97"/>
      <c r="C482" s="113" t="s">
        <v>16</v>
      </c>
      <c r="D482" s="113" t="s">
        <v>16</v>
      </c>
      <c r="E482" s="113" t="s">
        <v>16</v>
      </c>
      <c r="F482" s="113" t="s">
        <v>16</v>
      </c>
      <c r="G482" s="50">
        <v>65.77733685691148</v>
      </c>
      <c r="H482" s="113" t="s">
        <v>16</v>
      </c>
      <c r="I482" s="134">
        <v>267.3</v>
      </c>
      <c r="J482" s="113" t="s">
        <v>16</v>
      </c>
      <c r="K482" s="113">
        <f>'[1]Table 8'!M183</f>
        <v>77</v>
      </c>
      <c r="L482" s="113">
        <v>160</v>
      </c>
      <c r="M482" s="113">
        <v>86</v>
      </c>
      <c r="N482" s="36"/>
      <c r="O482" s="135" t="s">
        <v>16</v>
      </c>
      <c r="P482" s="135" t="s">
        <v>16</v>
      </c>
      <c r="Q482" s="135" t="s">
        <v>16</v>
      </c>
      <c r="R482" s="135" t="s">
        <v>16</v>
      </c>
      <c r="S482" s="114">
        <f>($M482/G482)-1</f>
        <v>0.3074411964576771</v>
      </c>
      <c r="T482" s="113" t="s">
        <v>16</v>
      </c>
      <c r="U482" s="114">
        <f>($M482/I482)-1</f>
        <v>-0.6782641227085672</v>
      </c>
      <c r="V482" s="135" t="s">
        <v>16</v>
      </c>
      <c r="W482" s="114">
        <f>($M482/K482)-1</f>
        <v>0.11688311688311681</v>
      </c>
      <c r="X482" s="114">
        <f>($M482/L482)-1</f>
        <v>-0.4625</v>
      </c>
    </row>
    <row r="483" spans="1:23" ht="12.75">
      <c r="A483" s="97"/>
      <c r="B483" s="97"/>
      <c r="C483" s="113"/>
      <c r="D483" s="113"/>
      <c r="E483" s="113"/>
      <c r="F483" s="113"/>
      <c r="G483" s="22"/>
      <c r="H483" s="50"/>
      <c r="I483" s="50"/>
      <c r="J483" s="50"/>
      <c r="K483" s="50"/>
      <c r="L483" s="50"/>
      <c r="M483" s="50"/>
      <c r="N483" s="36"/>
      <c r="O483" s="114"/>
      <c r="P483" s="114"/>
      <c r="Q483" s="114"/>
      <c r="R483" s="114"/>
      <c r="S483" s="114"/>
      <c r="T483" s="50"/>
      <c r="U483" s="114"/>
      <c r="V483" s="114"/>
      <c r="W483" s="114"/>
    </row>
    <row r="484" spans="1:24" ht="12.75">
      <c r="A484" s="97" t="s">
        <v>266</v>
      </c>
      <c r="B484" s="97"/>
      <c r="C484" s="113">
        <v>8</v>
      </c>
      <c r="D484" s="113" t="s">
        <v>16</v>
      </c>
      <c r="E484" s="113" t="s">
        <v>16</v>
      </c>
      <c r="F484" s="113" t="s">
        <v>16</v>
      </c>
      <c r="G484" s="50" t="s">
        <v>16</v>
      </c>
      <c r="H484" s="50" t="s">
        <v>16</v>
      </c>
      <c r="I484" s="50" t="s">
        <v>16</v>
      </c>
      <c r="J484" s="113" t="s">
        <v>16</v>
      </c>
      <c r="K484" s="50" t="s">
        <v>16</v>
      </c>
      <c r="L484" s="50" t="s">
        <v>16</v>
      </c>
      <c r="M484" s="50" t="s">
        <v>16</v>
      </c>
      <c r="N484" s="36"/>
      <c r="O484" s="135" t="s">
        <v>16</v>
      </c>
      <c r="P484" s="135" t="s">
        <v>16</v>
      </c>
      <c r="Q484" s="135" t="s">
        <v>16</v>
      </c>
      <c r="R484" s="135" t="s">
        <v>16</v>
      </c>
      <c r="S484" s="135" t="s">
        <v>16</v>
      </c>
      <c r="T484" s="50" t="s">
        <v>16</v>
      </c>
      <c r="U484" s="135" t="s">
        <v>16</v>
      </c>
      <c r="V484" s="135" t="s">
        <v>16</v>
      </c>
      <c r="W484" s="135" t="s">
        <v>16</v>
      </c>
      <c r="X484" s="135" t="s">
        <v>16</v>
      </c>
    </row>
    <row r="485" spans="1:24" ht="12.75">
      <c r="A485" s="97"/>
      <c r="B485" s="97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36"/>
      <c r="O485" s="135" t="s">
        <v>16</v>
      </c>
      <c r="P485" s="135" t="s">
        <v>16</v>
      </c>
      <c r="Q485" s="135" t="s">
        <v>16</v>
      </c>
      <c r="R485" s="135" t="s">
        <v>16</v>
      </c>
      <c r="S485" s="135" t="s">
        <v>16</v>
      </c>
      <c r="T485" s="113"/>
      <c r="U485" s="135" t="s">
        <v>16</v>
      </c>
      <c r="V485" s="135" t="s">
        <v>16</v>
      </c>
      <c r="W485" s="135" t="s">
        <v>16</v>
      </c>
      <c r="X485" s="135" t="s">
        <v>16</v>
      </c>
    </row>
    <row r="486" spans="1:24" ht="12.75">
      <c r="A486" s="97" t="s">
        <v>128</v>
      </c>
      <c r="B486" s="97"/>
      <c r="C486" s="113" t="s">
        <v>279</v>
      </c>
      <c r="D486" s="113">
        <v>2039</v>
      </c>
      <c r="E486" s="113">
        <v>743.7</v>
      </c>
      <c r="F486" s="113">
        <v>1065</v>
      </c>
      <c r="G486" s="50">
        <v>882.1590510845118</v>
      </c>
      <c r="H486" s="50" t="s">
        <v>16</v>
      </c>
      <c r="I486" s="50">
        <v>511.8</v>
      </c>
      <c r="J486" s="26">
        <v>1224.1144634997058</v>
      </c>
      <c r="K486" s="50">
        <f>'[1]Table 8'!M230</f>
        <v>303</v>
      </c>
      <c r="L486" s="50">
        <v>622</v>
      </c>
      <c r="M486" s="50">
        <v>238</v>
      </c>
      <c r="N486" s="36"/>
      <c r="O486" s="135" t="s">
        <v>16</v>
      </c>
      <c r="P486" s="114">
        <f aca="true" t="shared" si="60" ref="P486:W486">($M486/D486)-1</f>
        <v>-0.8832761157430112</v>
      </c>
      <c r="Q486" s="114">
        <f t="shared" si="60"/>
        <v>-0.6799784859486353</v>
      </c>
      <c r="R486" s="114">
        <f t="shared" si="60"/>
        <v>-0.7765258215962442</v>
      </c>
      <c r="S486" s="114">
        <f t="shared" si="60"/>
        <v>-0.7302073818690555</v>
      </c>
      <c r="T486" s="50" t="s">
        <v>16</v>
      </c>
      <c r="U486" s="114">
        <f t="shared" si="60"/>
        <v>-0.5349745994529114</v>
      </c>
      <c r="V486" s="114">
        <f t="shared" si="60"/>
        <v>-0.805573737508529</v>
      </c>
      <c r="W486" s="114">
        <f t="shared" si="60"/>
        <v>-0.21452145214521456</v>
      </c>
      <c r="X486" s="114">
        <f>($M486/L486)-1</f>
        <v>-0.617363344051447</v>
      </c>
    </row>
    <row r="487" spans="1:23" ht="12.75">
      <c r="A487" s="97"/>
      <c r="B487" s="97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36"/>
      <c r="O487" s="111"/>
      <c r="P487" s="111"/>
      <c r="Q487" s="111"/>
      <c r="R487" s="111"/>
      <c r="S487" s="111"/>
      <c r="T487" s="113"/>
      <c r="U487" s="111"/>
      <c r="V487" s="111"/>
      <c r="W487" s="111"/>
    </row>
    <row r="488" spans="1:24" ht="13.5">
      <c r="A488" s="115" t="s">
        <v>141</v>
      </c>
      <c r="B488" s="122"/>
      <c r="C488" s="116">
        <v>25370</v>
      </c>
      <c r="D488" s="116">
        <v>28801</v>
      </c>
      <c r="E488" s="116">
        <v>21000.1</v>
      </c>
      <c r="F488" s="116">
        <v>19148</v>
      </c>
      <c r="G488" s="117">
        <v>18783</v>
      </c>
      <c r="H488" s="117" t="s">
        <v>16</v>
      </c>
      <c r="I488" s="117">
        <v>12664.5</v>
      </c>
      <c r="J488" s="117">
        <v>17956.12604722049</v>
      </c>
      <c r="K488" s="117">
        <f>K466+K468+K480+K482+K486</f>
        <v>9291</v>
      </c>
      <c r="L488" s="117">
        <v>10153</v>
      </c>
      <c r="M488" s="267">
        <v>9507</v>
      </c>
      <c r="N488" s="167"/>
      <c r="O488" s="379">
        <f aca="true" t="shared" si="61" ref="O488:W488">($M488/C488)-1</f>
        <v>-0.6252660622782814</v>
      </c>
      <c r="P488" s="379">
        <f t="shared" si="61"/>
        <v>-0.6699072948855942</v>
      </c>
      <c r="Q488" s="379">
        <f t="shared" si="61"/>
        <v>-0.5472878700577616</v>
      </c>
      <c r="R488" s="379">
        <f t="shared" si="61"/>
        <v>-0.5034990599540422</v>
      </c>
      <c r="S488" s="379">
        <f t="shared" si="61"/>
        <v>-0.49385082255230794</v>
      </c>
      <c r="T488" s="117" t="s">
        <v>16</v>
      </c>
      <c r="U488" s="379">
        <f t="shared" si="61"/>
        <v>-0.249318962454104</v>
      </c>
      <c r="V488" s="379">
        <f t="shared" si="61"/>
        <v>-0.47054281224141703</v>
      </c>
      <c r="W488" s="379">
        <f t="shared" si="61"/>
        <v>0.023248304811107623</v>
      </c>
      <c r="X488" s="379">
        <f>($M488/L488)-1</f>
        <v>-0.06362651433073974</v>
      </c>
    </row>
    <row r="489" spans="1:23" ht="12.75">
      <c r="A489" s="107"/>
      <c r="B489" s="107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36"/>
      <c r="O489" s="111"/>
      <c r="P489" s="111"/>
      <c r="Q489" s="111"/>
      <c r="R489" s="111"/>
      <c r="S489" s="111"/>
      <c r="T489" s="113"/>
      <c r="U489" s="111"/>
      <c r="V489" s="111"/>
      <c r="W489" s="111"/>
    </row>
    <row r="490" spans="1:24" ht="12.75">
      <c r="A490" s="97" t="s">
        <v>267</v>
      </c>
      <c r="B490" s="97"/>
      <c r="C490" s="113">
        <v>3509</v>
      </c>
      <c r="D490" s="113">
        <v>3688</v>
      </c>
      <c r="E490" s="113">
        <v>1678.2</v>
      </c>
      <c r="F490" s="113">
        <v>1798</v>
      </c>
      <c r="G490" s="113">
        <v>1607</v>
      </c>
      <c r="H490" s="113" t="s">
        <v>16</v>
      </c>
      <c r="I490" s="113">
        <v>1239</v>
      </c>
      <c r="J490" s="113">
        <v>1148.4994207377588</v>
      </c>
      <c r="K490" s="113">
        <f>'[1]Table 3'!G18</f>
        <v>763.3995441443088</v>
      </c>
      <c r="L490" s="113">
        <v>792</v>
      </c>
      <c r="M490" s="113">
        <v>707</v>
      </c>
      <c r="N490" s="36"/>
      <c r="O490" s="114">
        <f aca="true" t="shared" si="62" ref="O490:W490">($M490/C490)-1</f>
        <v>-0.7985180963237389</v>
      </c>
      <c r="P490" s="114">
        <f t="shared" si="62"/>
        <v>-0.8082971800433839</v>
      </c>
      <c r="Q490" s="114">
        <f t="shared" si="62"/>
        <v>-0.5787152901918722</v>
      </c>
      <c r="R490" s="114">
        <f t="shared" si="62"/>
        <v>-0.6067853170189099</v>
      </c>
      <c r="S490" s="114">
        <f t="shared" si="62"/>
        <v>-0.5600497822028625</v>
      </c>
      <c r="T490" s="113" t="s">
        <v>16</v>
      </c>
      <c r="U490" s="114">
        <f t="shared" si="62"/>
        <v>-0.42937853107344637</v>
      </c>
      <c r="V490" s="114">
        <f t="shared" si="62"/>
        <v>-0.38441414315573086</v>
      </c>
      <c r="W490" s="114">
        <f t="shared" si="62"/>
        <v>-0.07387945745700808</v>
      </c>
      <c r="X490" s="114">
        <f>($M490/L490)-1</f>
        <v>-0.10732323232323238</v>
      </c>
    </row>
    <row r="491" spans="1:23" ht="12.75">
      <c r="A491" s="110"/>
      <c r="B491" s="110"/>
      <c r="C491" s="142"/>
      <c r="D491" s="142"/>
      <c r="E491" s="143"/>
      <c r="F491" s="147"/>
      <c r="G491" s="147"/>
      <c r="H491" s="147"/>
      <c r="I491" s="147"/>
      <c r="J491" s="147"/>
      <c r="K491" s="147"/>
      <c r="L491" s="147"/>
      <c r="M491" s="147"/>
      <c r="N491" s="144"/>
      <c r="O491" s="145"/>
      <c r="P491" s="145"/>
      <c r="Q491" s="145"/>
      <c r="R491" s="146"/>
      <c r="S491" s="20"/>
      <c r="T491" s="10"/>
      <c r="U491" s="10"/>
      <c r="V491" s="10"/>
      <c r="W491" s="10"/>
    </row>
    <row r="492" spans="1:23" ht="12.75">
      <c r="A492" s="97" t="s">
        <v>281</v>
      </c>
      <c r="B492" s="97"/>
      <c r="C492" s="97"/>
      <c r="D492" s="97"/>
      <c r="E492" s="97"/>
      <c r="F492" s="147"/>
      <c r="G492" s="147"/>
      <c r="H492" s="147"/>
      <c r="I492" s="147"/>
      <c r="J492" s="147"/>
      <c r="K492" s="147"/>
      <c r="L492" s="147"/>
      <c r="M492" s="147"/>
      <c r="N492" s="97"/>
      <c r="O492" s="127"/>
      <c r="P492" s="127"/>
      <c r="Q492" s="127"/>
      <c r="R492" s="97"/>
      <c r="S492" s="10"/>
      <c r="T492" s="10"/>
      <c r="U492" s="10"/>
      <c r="V492" s="10"/>
      <c r="W492" s="10"/>
    </row>
    <row r="493" spans="1:2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ht="12.75">
      <c r="A494" s="18"/>
      <c r="B494" s="10"/>
      <c r="C494" s="10"/>
      <c r="D494" s="10"/>
      <c r="E494" s="17"/>
      <c r="F494" s="17"/>
      <c r="G494" s="10"/>
      <c r="H494" s="9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ht="12.75">
      <c r="A495" s="105" t="s">
        <v>345</v>
      </c>
      <c r="B495" s="97"/>
      <c r="C495" s="97"/>
      <c r="D495" s="97"/>
      <c r="E495" s="97"/>
      <c r="F495" s="147"/>
      <c r="G495" s="147"/>
      <c r="H495" s="147"/>
      <c r="I495" s="147"/>
      <c r="J495" s="147"/>
      <c r="K495" s="147"/>
      <c r="L495" s="147"/>
      <c r="M495" s="147"/>
      <c r="N495" s="97"/>
      <c r="O495" s="127"/>
      <c r="P495" s="127"/>
      <c r="Q495" s="127"/>
      <c r="R495" s="97"/>
      <c r="S495" s="10"/>
      <c r="T495" s="10"/>
      <c r="U495" s="10"/>
      <c r="V495" s="10"/>
      <c r="W495" s="10"/>
    </row>
    <row r="496" spans="1:23" ht="12.75">
      <c r="A496" s="97"/>
      <c r="B496" s="107"/>
      <c r="C496" s="97"/>
      <c r="D496" s="97"/>
      <c r="E496" s="97"/>
      <c r="F496" s="147"/>
      <c r="G496" s="147"/>
      <c r="H496" s="147"/>
      <c r="I496" s="147"/>
      <c r="J496" s="147"/>
      <c r="K496" s="147"/>
      <c r="L496" s="147"/>
      <c r="M496" s="147"/>
      <c r="N496" s="97"/>
      <c r="O496" s="127"/>
      <c r="P496" s="127"/>
      <c r="Q496" s="127"/>
      <c r="R496" s="97"/>
      <c r="S496" s="10"/>
      <c r="T496" s="10"/>
      <c r="U496" s="10"/>
      <c r="V496" s="10"/>
      <c r="W496" s="10"/>
    </row>
    <row r="497" spans="1:24" ht="12.75">
      <c r="A497" s="100"/>
      <c r="B497" s="105" t="s">
        <v>158</v>
      </c>
      <c r="C497" s="411" t="s">
        <v>238</v>
      </c>
      <c r="D497" s="411"/>
      <c r="E497" s="411"/>
      <c r="F497" s="411"/>
      <c r="G497" s="411"/>
      <c r="H497" s="411"/>
      <c r="I497" s="411"/>
      <c r="J497" s="411"/>
      <c r="K497" s="411"/>
      <c r="L497" s="101"/>
      <c r="M497" s="101"/>
      <c r="N497" s="10"/>
      <c r="O497" s="409" t="s">
        <v>239</v>
      </c>
      <c r="P497" s="409"/>
      <c r="Q497" s="409"/>
      <c r="R497" s="409"/>
      <c r="S497" s="409"/>
      <c r="T497" s="409"/>
      <c r="U497" s="409"/>
      <c r="V497" s="409"/>
      <c r="W497" s="410"/>
      <c r="X497" s="410"/>
    </row>
    <row r="498" spans="1:24" ht="12.75">
      <c r="A498" s="101"/>
      <c r="B498" s="102"/>
      <c r="C498" s="101">
        <v>1990</v>
      </c>
      <c r="D498" s="101">
        <v>1992</v>
      </c>
      <c r="E498" s="101">
        <v>1994</v>
      </c>
      <c r="F498" s="106">
        <v>1996</v>
      </c>
      <c r="G498" s="106">
        <v>1998</v>
      </c>
      <c r="H498" s="106">
        <v>2000</v>
      </c>
      <c r="I498" s="106">
        <v>2002</v>
      </c>
      <c r="J498" s="106">
        <v>2004</v>
      </c>
      <c r="K498" s="80">
        <v>2006</v>
      </c>
      <c r="L498" s="106">
        <v>2008</v>
      </c>
      <c r="M498" s="80">
        <v>2010</v>
      </c>
      <c r="N498" s="10"/>
      <c r="O498" s="311" t="s">
        <v>448</v>
      </c>
      <c r="P498" s="311" t="s">
        <v>449</v>
      </c>
      <c r="Q498" s="311" t="s">
        <v>450</v>
      </c>
      <c r="R498" s="311" t="s">
        <v>451</v>
      </c>
      <c r="S498" s="101" t="s">
        <v>452</v>
      </c>
      <c r="T498" s="12" t="s">
        <v>453</v>
      </c>
      <c r="U498" s="12" t="s">
        <v>454</v>
      </c>
      <c r="V498" s="12" t="s">
        <v>455</v>
      </c>
      <c r="W498" s="12" t="s">
        <v>456</v>
      </c>
      <c r="X498" s="12" t="s">
        <v>457</v>
      </c>
    </row>
    <row r="499" spans="1:22" ht="12.75">
      <c r="A499" s="100"/>
      <c r="B499" s="100"/>
      <c r="C499" s="100"/>
      <c r="D499" s="100"/>
      <c r="E499" s="151"/>
      <c r="F499" s="152"/>
      <c r="G499" s="152"/>
      <c r="H499" s="152"/>
      <c r="I499" s="152"/>
      <c r="J499" s="147"/>
      <c r="K499" s="161"/>
      <c r="L499" s="161"/>
      <c r="M499" s="161"/>
      <c r="N499" s="10"/>
      <c r="O499" s="97"/>
      <c r="P499" s="127"/>
      <c r="Q499" s="127"/>
      <c r="R499" s="127"/>
      <c r="S499" s="97"/>
      <c r="T499" s="10"/>
      <c r="U499" s="10"/>
      <c r="V499" s="36"/>
    </row>
    <row r="500" spans="1:24" ht="12.75">
      <c r="A500" s="105" t="s">
        <v>174</v>
      </c>
      <c r="B500" s="100"/>
      <c r="C500" s="153" t="s">
        <v>268</v>
      </c>
      <c r="D500" s="153" t="s">
        <v>268</v>
      </c>
      <c r="E500" s="153" t="s">
        <v>268</v>
      </c>
      <c r="F500" s="154" t="s">
        <v>268</v>
      </c>
      <c r="G500" s="154" t="s">
        <v>268</v>
      </c>
      <c r="H500" s="154" t="s">
        <v>268</v>
      </c>
      <c r="I500" s="154" t="s">
        <v>268</v>
      </c>
      <c r="J500" s="154" t="s">
        <v>268</v>
      </c>
      <c r="K500" s="154" t="s">
        <v>268</v>
      </c>
      <c r="L500" s="154" t="s">
        <v>268</v>
      </c>
      <c r="M500" s="154" t="s">
        <v>268</v>
      </c>
      <c r="N500" s="10"/>
      <c r="O500" s="153" t="s">
        <v>268</v>
      </c>
      <c r="P500" s="153" t="s">
        <v>268</v>
      </c>
      <c r="Q500" s="153" t="s">
        <v>268</v>
      </c>
      <c r="R500" s="154" t="s">
        <v>268</v>
      </c>
      <c r="S500" s="154" t="s">
        <v>268</v>
      </c>
      <c r="T500" s="154" t="s">
        <v>268</v>
      </c>
      <c r="U500" s="154" t="s">
        <v>268</v>
      </c>
      <c r="V500" s="154" t="s">
        <v>268</v>
      </c>
      <c r="W500" s="154" t="s">
        <v>268</v>
      </c>
      <c r="X500" s="154" t="s">
        <v>268</v>
      </c>
    </row>
    <row r="501" spans="1:22" ht="12.75">
      <c r="A501" s="97"/>
      <c r="B501" s="97"/>
      <c r="C501" s="98"/>
      <c r="D501" s="98"/>
      <c r="E501" s="98"/>
      <c r="F501" s="147"/>
      <c r="G501" s="147"/>
      <c r="H501" s="147"/>
      <c r="I501" s="147"/>
      <c r="J501" s="147"/>
      <c r="K501" s="147"/>
      <c r="L501" s="147"/>
      <c r="M501" s="147"/>
      <c r="N501" s="10"/>
      <c r="O501" s="97"/>
      <c r="P501" s="127"/>
      <c r="Q501" s="127"/>
      <c r="R501" s="127"/>
      <c r="S501" s="97"/>
      <c r="T501" s="10"/>
      <c r="U501" s="10"/>
      <c r="V501" s="10"/>
    </row>
    <row r="502" spans="1:24" ht="12.75">
      <c r="A502" s="97" t="s">
        <v>123</v>
      </c>
      <c r="B502" s="97"/>
      <c r="C502" s="112">
        <v>22.92</v>
      </c>
      <c r="D502" s="112">
        <v>24.82</v>
      </c>
      <c r="E502" s="112">
        <v>15.2418</v>
      </c>
      <c r="F502" s="161">
        <v>13.45</v>
      </c>
      <c r="G502" s="161">
        <v>14.29</v>
      </c>
      <c r="H502" s="161" t="s">
        <v>16</v>
      </c>
      <c r="I502" s="161">
        <v>9.0786</v>
      </c>
      <c r="J502" s="161">
        <v>8.791</v>
      </c>
      <c r="K502" s="161">
        <f>'[1]Table 9'!M68/1000</f>
        <v>6.157</v>
      </c>
      <c r="L502" s="161">
        <v>3.144</v>
      </c>
      <c r="M502" s="161">
        <v>5.988</v>
      </c>
      <c r="N502" s="36"/>
      <c r="O502" s="114">
        <f>($M502/C502)-1</f>
        <v>-0.7387434554973822</v>
      </c>
      <c r="P502" s="114">
        <f aca="true" t="shared" si="63" ref="P502:X502">($M502/D502)-1</f>
        <v>-0.7587429492344883</v>
      </c>
      <c r="Q502" s="114">
        <f t="shared" si="63"/>
        <v>-0.607133015785537</v>
      </c>
      <c r="R502" s="114">
        <f t="shared" si="63"/>
        <v>-0.5547955390334571</v>
      </c>
      <c r="S502" s="114">
        <f t="shared" si="63"/>
        <v>-0.5809657102869139</v>
      </c>
      <c r="T502" s="167" t="s">
        <v>16</v>
      </c>
      <c r="U502" s="114">
        <f t="shared" si="63"/>
        <v>-0.34042693807415236</v>
      </c>
      <c r="V502" s="114">
        <f t="shared" si="63"/>
        <v>-0.3188488226595382</v>
      </c>
      <c r="W502" s="114">
        <f t="shared" si="63"/>
        <v>-0.027448432678252366</v>
      </c>
      <c r="X502" s="114">
        <f t="shared" si="63"/>
        <v>0.9045801526717558</v>
      </c>
    </row>
    <row r="503" spans="1:24" ht="12.75">
      <c r="A503" s="97"/>
      <c r="B503" s="97"/>
      <c r="C503" s="112"/>
      <c r="D503" s="112"/>
      <c r="E503" s="112"/>
      <c r="F503" s="161"/>
      <c r="G503" s="111"/>
      <c r="H503" s="111"/>
      <c r="I503" s="111"/>
      <c r="J503" s="111"/>
      <c r="K503" s="111"/>
      <c r="L503" s="111"/>
      <c r="M503" s="111"/>
      <c r="N503" s="36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</row>
    <row r="504" spans="1:24" ht="12.75">
      <c r="A504" s="97" t="s">
        <v>176</v>
      </c>
      <c r="B504" s="97"/>
      <c r="C504" s="112">
        <v>127.42</v>
      </c>
      <c r="D504" s="112">
        <v>100.45</v>
      </c>
      <c r="E504" s="112">
        <v>41.7277</v>
      </c>
      <c r="F504" s="161">
        <v>146.03</v>
      </c>
      <c r="G504" s="161">
        <v>148.63</v>
      </c>
      <c r="H504" s="161" t="s">
        <v>16</v>
      </c>
      <c r="I504" s="161">
        <v>129.7126</v>
      </c>
      <c r="J504" s="161">
        <v>31.623</v>
      </c>
      <c r="K504" s="161">
        <f>'[1]Table 9'!M155/1000</f>
        <v>7.375</v>
      </c>
      <c r="L504" s="161">
        <v>2.88</v>
      </c>
      <c r="M504" s="161">
        <v>1.408</v>
      </c>
      <c r="N504" s="36"/>
      <c r="O504" s="114">
        <f>($M504/C504)-1</f>
        <v>-0.9889499293674462</v>
      </c>
      <c r="P504" s="114">
        <f aca="true" t="shared" si="64" ref="P504:X504">($M504/D504)-1</f>
        <v>-0.9859830761572922</v>
      </c>
      <c r="Q504" s="114">
        <f t="shared" si="64"/>
        <v>-0.9662574261222162</v>
      </c>
      <c r="R504" s="114">
        <f t="shared" si="64"/>
        <v>-0.9903581455865234</v>
      </c>
      <c r="S504" s="114">
        <f t="shared" si="64"/>
        <v>-0.9905268115454484</v>
      </c>
      <c r="T504" s="167" t="s">
        <v>16</v>
      </c>
      <c r="U504" s="114">
        <f t="shared" si="64"/>
        <v>-0.9891452333851916</v>
      </c>
      <c r="V504" s="114">
        <f t="shared" si="64"/>
        <v>-0.9554754450874363</v>
      </c>
      <c r="W504" s="114">
        <f t="shared" si="64"/>
        <v>-0.8090847457627119</v>
      </c>
      <c r="X504" s="114">
        <f t="shared" si="64"/>
        <v>-0.5111111111111111</v>
      </c>
    </row>
    <row r="505" spans="1:24" ht="12.75">
      <c r="A505" s="97"/>
      <c r="B505" s="97"/>
      <c r="C505" s="112"/>
      <c r="D505" s="112"/>
      <c r="E505" s="112"/>
      <c r="F505" s="161"/>
      <c r="G505" s="111"/>
      <c r="H505" s="111"/>
      <c r="I505" s="111"/>
      <c r="J505" s="111"/>
      <c r="K505" s="111"/>
      <c r="L505" s="111"/>
      <c r="M505" s="111"/>
      <c r="N505" s="36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ht="12.75">
      <c r="A506" s="97" t="s">
        <v>125</v>
      </c>
      <c r="B506" s="97"/>
      <c r="C506" s="112"/>
      <c r="D506" s="112"/>
      <c r="E506" s="112"/>
      <c r="F506" s="161"/>
      <c r="G506" s="111"/>
      <c r="H506" s="111"/>
      <c r="I506" s="111"/>
      <c r="J506" s="111"/>
      <c r="K506" s="111"/>
      <c r="L506" s="111"/>
      <c r="M506" s="111"/>
      <c r="N506" s="36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</row>
    <row r="507" spans="1:24" ht="12.75">
      <c r="A507" s="97"/>
      <c r="B507" s="97"/>
      <c r="C507" s="112"/>
      <c r="D507" s="112"/>
      <c r="E507" s="112"/>
      <c r="F507" s="161"/>
      <c r="G507" s="111"/>
      <c r="H507" s="111"/>
      <c r="I507" s="111"/>
      <c r="J507" s="111"/>
      <c r="K507" s="111"/>
      <c r="L507" s="111"/>
      <c r="M507" s="111"/>
      <c r="N507" s="36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</row>
    <row r="508" spans="1:24" ht="12.75">
      <c r="A508" s="110" t="s">
        <v>257</v>
      </c>
      <c r="B508" s="97"/>
      <c r="C508" s="164" t="s">
        <v>16</v>
      </c>
      <c r="D508" s="164" t="s">
        <v>280</v>
      </c>
      <c r="E508" s="164" t="s">
        <v>16</v>
      </c>
      <c r="F508" s="165" t="s">
        <v>16</v>
      </c>
      <c r="G508" s="181" t="s">
        <v>16</v>
      </c>
      <c r="H508" s="181" t="s">
        <v>16</v>
      </c>
      <c r="I508" s="181" t="s">
        <v>16</v>
      </c>
      <c r="J508" s="181">
        <v>0.051</v>
      </c>
      <c r="K508" s="167" t="s">
        <v>16</v>
      </c>
      <c r="L508" s="167">
        <v>0.035</v>
      </c>
      <c r="M508" s="167" t="s">
        <v>16</v>
      </c>
      <c r="N508" s="167"/>
      <c r="O508" s="167" t="s">
        <v>16</v>
      </c>
      <c r="P508" s="167" t="s">
        <v>16</v>
      </c>
      <c r="Q508" s="167" t="s">
        <v>16</v>
      </c>
      <c r="R508" s="167" t="s">
        <v>16</v>
      </c>
      <c r="S508" s="167" t="s">
        <v>16</v>
      </c>
      <c r="T508" s="167" t="s">
        <v>16</v>
      </c>
      <c r="U508" s="167" t="s">
        <v>16</v>
      </c>
      <c r="V508" s="167" t="s">
        <v>16</v>
      </c>
      <c r="W508" s="167" t="s">
        <v>16</v>
      </c>
      <c r="X508" s="167" t="s">
        <v>16</v>
      </c>
    </row>
    <row r="509" spans="1:24" ht="12.75">
      <c r="A509" s="110" t="s">
        <v>258</v>
      </c>
      <c r="B509" s="97"/>
      <c r="C509" s="164" t="s">
        <v>16</v>
      </c>
      <c r="D509" s="164" t="s">
        <v>16</v>
      </c>
      <c r="E509" s="164" t="s">
        <v>16</v>
      </c>
      <c r="F509" s="165" t="s">
        <v>16</v>
      </c>
      <c r="G509" s="181" t="s">
        <v>16</v>
      </c>
      <c r="H509" s="181" t="s">
        <v>16</v>
      </c>
      <c r="I509" s="181" t="s">
        <v>16</v>
      </c>
      <c r="J509" s="181" t="s">
        <v>16</v>
      </c>
      <c r="K509" s="167" t="s">
        <v>16</v>
      </c>
      <c r="L509" s="167" t="s">
        <v>16</v>
      </c>
      <c r="M509" s="167" t="s">
        <v>16</v>
      </c>
      <c r="N509" s="167"/>
      <c r="O509" s="167" t="s">
        <v>16</v>
      </c>
      <c r="P509" s="167" t="s">
        <v>16</v>
      </c>
      <c r="Q509" s="167" t="s">
        <v>16</v>
      </c>
      <c r="R509" s="167" t="s">
        <v>16</v>
      </c>
      <c r="S509" s="167" t="s">
        <v>16</v>
      </c>
      <c r="T509" s="167" t="s">
        <v>16</v>
      </c>
      <c r="U509" s="167" t="s">
        <v>16</v>
      </c>
      <c r="V509" s="167" t="s">
        <v>16</v>
      </c>
      <c r="W509" s="167" t="s">
        <v>16</v>
      </c>
      <c r="X509" s="167" t="s">
        <v>16</v>
      </c>
    </row>
    <row r="510" spans="1:24" ht="12.75">
      <c r="A510" s="110" t="s">
        <v>259</v>
      </c>
      <c r="B510" s="97"/>
      <c r="C510" s="164" t="s">
        <v>16</v>
      </c>
      <c r="D510" s="164">
        <v>0.06</v>
      </c>
      <c r="E510" s="164" t="s">
        <v>16</v>
      </c>
      <c r="F510" s="165" t="s">
        <v>16</v>
      </c>
      <c r="G510" s="181" t="s">
        <v>280</v>
      </c>
      <c r="H510" s="181" t="s">
        <v>16</v>
      </c>
      <c r="I510" s="181" t="s">
        <v>16</v>
      </c>
      <c r="J510" s="181">
        <v>0.124</v>
      </c>
      <c r="K510" s="167" t="s">
        <v>16</v>
      </c>
      <c r="L510" s="167" t="s">
        <v>16</v>
      </c>
      <c r="M510" s="167" t="s">
        <v>16</v>
      </c>
      <c r="N510" s="167"/>
      <c r="O510" s="167" t="s">
        <v>16</v>
      </c>
      <c r="P510" s="167" t="s">
        <v>16</v>
      </c>
      <c r="Q510" s="167" t="s">
        <v>16</v>
      </c>
      <c r="R510" s="167" t="s">
        <v>16</v>
      </c>
      <c r="S510" s="167" t="s">
        <v>16</v>
      </c>
      <c r="T510" s="167" t="s">
        <v>16</v>
      </c>
      <c r="U510" s="167" t="s">
        <v>16</v>
      </c>
      <c r="V510" s="167" t="s">
        <v>16</v>
      </c>
      <c r="W510" s="167" t="s">
        <v>16</v>
      </c>
      <c r="X510" s="167" t="s">
        <v>16</v>
      </c>
    </row>
    <row r="511" spans="1:24" ht="12.75">
      <c r="A511" s="110" t="s">
        <v>260</v>
      </c>
      <c r="B511" s="97"/>
      <c r="C511" s="164">
        <v>0.01</v>
      </c>
      <c r="D511" s="164" t="s">
        <v>16</v>
      </c>
      <c r="E511" s="164" t="s">
        <v>16</v>
      </c>
      <c r="F511" s="165">
        <v>0.02</v>
      </c>
      <c r="G511" s="165" t="s">
        <v>280</v>
      </c>
      <c r="H511" s="165" t="s">
        <v>16</v>
      </c>
      <c r="I511" s="165" t="s">
        <v>280</v>
      </c>
      <c r="J511" s="166">
        <v>0.002</v>
      </c>
      <c r="K511" s="167">
        <v>0.004</v>
      </c>
      <c r="L511" s="167">
        <v>0.002</v>
      </c>
      <c r="M511" s="167" t="s">
        <v>272</v>
      </c>
      <c r="N511" s="167"/>
      <c r="O511" s="167" t="s">
        <v>16</v>
      </c>
      <c r="P511" s="167" t="s">
        <v>16</v>
      </c>
      <c r="Q511" s="167" t="s">
        <v>16</v>
      </c>
      <c r="R511" s="167" t="s">
        <v>16</v>
      </c>
      <c r="S511" s="167" t="s">
        <v>16</v>
      </c>
      <c r="T511" s="167" t="s">
        <v>16</v>
      </c>
      <c r="U511" s="167" t="s">
        <v>16</v>
      </c>
      <c r="V511" s="167" t="s">
        <v>16</v>
      </c>
      <c r="W511" s="167" t="s">
        <v>16</v>
      </c>
      <c r="X511" s="167" t="s">
        <v>16</v>
      </c>
    </row>
    <row r="512" spans="1:24" ht="12.75">
      <c r="A512" s="228" t="s">
        <v>277</v>
      </c>
      <c r="B512" s="97"/>
      <c r="C512" s="164" t="s">
        <v>16</v>
      </c>
      <c r="D512" s="164" t="s">
        <v>16</v>
      </c>
      <c r="E512" s="164" t="s">
        <v>16</v>
      </c>
      <c r="F512" s="165" t="s">
        <v>16</v>
      </c>
      <c r="G512" s="165" t="s">
        <v>16</v>
      </c>
      <c r="H512" s="165" t="s">
        <v>16</v>
      </c>
      <c r="I512" s="165" t="s">
        <v>16</v>
      </c>
      <c r="J512" s="166" t="s">
        <v>16</v>
      </c>
      <c r="K512" s="167">
        <v>0.004</v>
      </c>
      <c r="L512" s="167"/>
      <c r="M512" s="167"/>
      <c r="N512" s="167"/>
      <c r="O512" s="167" t="s">
        <v>16</v>
      </c>
      <c r="P512" s="167" t="s">
        <v>16</v>
      </c>
      <c r="Q512" s="167" t="s">
        <v>16</v>
      </c>
      <c r="R512" s="167" t="s">
        <v>16</v>
      </c>
      <c r="S512" s="167" t="s">
        <v>16</v>
      </c>
      <c r="T512" s="167" t="s">
        <v>16</v>
      </c>
      <c r="U512" s="167" t="s">
        <v>16</v>
      </c>
      <c r="V512" s="167" t="s">
        <v>16</v>
      </c>
      <c r="W512" s="167" t="s">
        <v>16</v>
      </c>
      <c r="X512" s="167" t="s">
        <v>16</v>
      </c>
    </row>
    <row r="513" spans="1:24" ht="12.75">
      <c r="A513" s="228" t="s">
        <v>263</v>
      </c>
      <c r="B513" s="97"/>
      <c r="C513" s="164"/>
      <c r="D513" s="164"/>
      <c r="E513" s="164"/>
      <c r="F513" s="165"/>
      <c r="G513" s="165"/>
      <c r="H513" s="165"/>
      <c r="I513" s="165"/>
      <c r="J513" s="166"/>
      <c r="K513" s="167"/>
      <c r="L513" s="167">
        <v>0.02</v>
      </c>
      <c r="M513" s="167">
        <v>0.006</v>
      </c>
      <c r="N513" s="167"/>
      <c r="O513" s="167" t="s">
        <v>16</v>
      </c>
      <c r="P513" s="167" t="s">
        <v>16</v>
      </c>
      <c r="Q513" s="167" t="s">
        <v>16</v>
      </c>
      <c r="R513" s="167" t="s">
        <v>16</v>
      </c>
      <c r="S513" s="167" t="s">
        <v>16</v>
      </c>
      <c r="T513" s="167" t="s">
        <v>16</v>
      </c>
      <c r="U513" s="167" t="s">
        <v>16</v>
      </c>
      <c r="V513" s="167" t="s">
        <v>16</v>
      </c>
      <c r="W513" s="167" t="s">
        <v>16</v>
      </c>
      <c r="X513" s="114">
        <f aca="true" t="shared" si="65" ref="V513:X514">($M513/L513)-1</f>
        <v>-0.7</v>
      </c>
    </row>
    <row r="514" spans="1:24" ht="12.75">
      <c r="A514" s="110" t="s">
        <v>264</v>
      </c>
      <c r="B514" s="97"/>
      <c r="C514" s="164" t="s">
        <v>16</v>
      </c>
      <c r="D514" s="164" t="s">
        <v>16</v>
      </c>
      <c r="E514" s="164" t="s">
        <v>16</v>
      </c>
      <c r="F514" s="164" t="s">
        <v>16</v>
      </c>
      <c r="G514" s="164" t="s">
        <v>16</v>
      </c>
      <c r="H514" s="164" t="s">
        <v>16</v>
      </c>
      <c r="I514" s="164" t="s">
        <v>16</v>
      </c>
      <c r="J514" s="165">
        <v>0.037</v>
      </c>
      <c r="K514" s="167">
        <v>0.006</v>
      </c>
      <c r="L514" s="167"/>
      <c r="M514" s="167">
        <v>0.013</v>
      </c>
      <c r="N514" s="167"/>
      <c r="O514" s="167" t="s">
        <v>16</v>
      </c>
      <c r="P514" s="167" t="s">
        <v>16</v>
      </c>
      <c r="Q514" s="167" t="s">
        <v>16</v>
      </c>
      <c r="R514" s="167" t="s">
        <v>16</v>
      </c>
      <c r="S514" s="167" t="s">
        <v>16</v>
      </c>
      <c r="T514" s="167" t="s">
        <v>16</v>
      </c>
      <c r="U514" s="167" t="s">
        <v>16</v>
      </c>
      <c r="V514" s="114">
        <f t="shared" si="65"/>
        <v>-0.6486486486486487</v>
      </c>
      <c r="W514" s="114">
        <f t="shared" si="65"/>
        <v>1.1666666666666665</v>
      </c>
      <c r="X514" s="167" t="s">
        <v>16</v>
      </c>
    </row>
    <row r="515" spans="1:24" ht="12.75">
      <c r="A515" s="97"/>
      <c r="B515" s="97"/>
      <c r="C515" s="111"/>
      <c r="D515" s="111"/>
      <c r="E515" s="112"/>
      <c r="F515" s="161"/>
      <c r="G515" s="161"/>
      <c r="H515" s="161"/>
      <c r="I515" s="161"/>
      <c r="J515" s="161"/>
      <c r="K515" s="161"/>
      <c r="L515" s="161"/>
      <c r="M515" s="161"/>
      <c r="N515" s="36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</row>
    <row r="516" spans="1:24" ht="12.75">
      <c r="A516" s="97" t="s">
        <v>185</v>
      </c>
      <c r="B516" s="97"/>
      <c r="C516" s="112">
        <v>0.01</v>
      </c>
      <c r="D516" s="112">
        <v>0.06</v>
      </c>
      <c r="E516" s="112">
        <v>0.0264</v>
      </c>
      <c r="F516" s="161">
        <v>0.02</v>
      </c>
      <c r="G516" s="161">
        <v>0.0100719078328574</v>
      </c>
      <c r="H516" s="161" t="s">
        <v>16</v>
      </c>
      <c r="I516" s="229" t="s">
        <v>280</v>
      </c>
      <c r="J516" s="161">
        <v>0.215</v>
      </c>
      <c r="K516" s="182">
        <f>'[1]Table 9'!M171/1000</f>
        <v>0.014</v>
      </c>
      <c r="L516" s="182">
        <v>0.057</v>
      </c>
      <c r="M516" s="182">
        <v>0.02</v>
      </c>
      <c r="N516" s="36"/>
      <c r="O516" s="114">
        <f>($M516/C516)-1</f>
        <v>1</v>
      </c>
      <c r="P516" s="114">
        <f aca="true" t="shared" si="66" ref="P516:X516">($M516/D516)-1</f>
        <v>-0.6666666666666666</v>
      </c>
      <c r="Q516" s="114">
        <f t="shared" si="66"/>
        <v>-0.24242424242424243</v>
      </c>
      <c r="R516" s="114">
        <f t="shared" si="66"/>
        <v>0</v>
      </c>
      <c r="S516" s="114">
        <f t="shared" si="66"/>
        <v>0.9857211098332697</v>
      </c>
      <c r="T516" s="167" t="s">
        <v>16</v>
      </c>
      <c r="U516" s="167" t="s">
        <v>16</v>
      </c>
      <c r="V516" s="114">
        <f t="shared" si="66"/>
        <v>-0.9069767441860466</v>
      </c>
      <c r="W516" s="114">
        <f t="shared" si="66"/>
        <v>0.4285714285714286</v>
      </c>
      <c r="X516" s="114">
        <f t="shared" si="66"/>
        <v>-0.6491228070175439</v>
      </c>
    </row>
    <row r="517" spans="1:24" ht="12.75">
      <c r="A517" s="97"/>
      <c r="B517" s="97"/>
      <c r="C517" s="112"/>
      <c r="D517" s="112"/>
      <c r="E517" s="112"/>
      <c r="F517" s="161"/>
      <c r="G517" s="161"/>
      <c r="H517" s="161"/>
      <c r="I517" s="161"/>
      <c r="J517" s="161"/>
      <c r="K517" s="161"/>
      <c r="L517" s="161"/>
      <c r="M517" s="161"/>
      <c r="N517" s="36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</row>
    <row r="518" spans="1:24" ht="12.75">
      <c r="A518" s="97" t="s">
        <v>126</v>
      </c>
      <c r="B518" s="97"/>
      <c r="C518" s="112" t="s">
        <v>16</v>
      </c>
      <c r="D518" s="112" t="s">
        <v>16</v>
      </c>
      <c r="E518" s="112" t="s">
        <v>16</v>
      </c>
      <c r="F518" s="112" t="s">
        <v>16</v>
      </c>
      <c r="G518" s="161">
        <v>0.014471014108520499</v>
      </c>
      <c r="H518" s="161" t="s">
        <v>16</v>
      </c>
      <c r="I518" s="161">
        <v>0.0438</v>
      </c>
      <c r="J518" s="161" t="s">
        <v>16</v>
      </c>
      <c r="K518" s="161">
        <f>17/1000</f>
        <v>0.017</v>
      </c>
      <c r="L518" s="161">
        <v>0.013</v>
      </c>
      <c r="M518" s="161">
        <v>0.007</v>
      </c>
      <c r="N518" s="36"/>
      <c r="O518" s="167" t="s">
        <v>16</v>
      </c>
      <c r="P518" s="167" t="s">
        <v>16</v>
      </c>
      <c r="Q518" s="167" t="s">
        <v>16</v>
      </c>
      <c r="R518" s="167" t="s">
        <v>16</v>
      </c>
      <c r="S518" s="114">
        <f aca="true" t="shared" si="67" ref="S518:X518">($M518/G518)-1</f>
        <v>-0.5162743987735858</v>
      </c>
      <c r="T518" s="167" t="s">
        <v>16</v>
      </c>
      <c r="U518" s="114">
        <f t="shared" si="67"/>
        <v>-0.8401826484018264</v>
      </c>
      <c r="V518" s="167" t="s">
        <v>16</v>
      </c>
      <c r="W518" s="114">
        <f t="shared" si="67"/>
        <v>-0.5882352941176471</v>
      </c>
      <c r="X518" s="114">
        <f t="shared" si="67"/>
        <v>-0.46153846153846145</v>
      </c>
    </row>
    <row r="519" spans="1:24" ht="12.75">
      <c r="A519" s="97"/>
      <c r="B519" s="97"/>
      <c r="C519" s="112"/>
      <c r="D519" s="112"/>
      <c r="E519" s="112"/>
      <c r="F519" s="161"/>
      <c r="G519" s="111"/>
      <c r="H519" s="111"/>
      <c r="I519" s="111"/>
      <c r="J519" s="111"/>
      <c r="K519" s="111"/>
      <c r="L519" s="111"/>
      <c r="M519" s="111"/>
      <c r="N519" s="36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</row>
    <row r="520" spans="1:24" ht="12.75">
      <c r="A520" s="97" t="s">
        <v>266</v>
      </c>
      <c r="B520" s="97"/>
      <c r="C520" s="112">
        <v>0.02</v>
      </c>
      <c r="D520" s="112" t="s">
        <v>16</v>
      </c>
      <c r="E520" s="112" t="s">
        <v>16</v>
      </c>
      <c r="F520" s="161" t="s">
        <v>16</v>
      </c>
      <c r="G520" s="161" t="s">
        <v>16</v>
      </c>
      <c r="H520" s="161" t="s">
        <v>16</v>
      </c>
      <c r="I520" s="161" t="s">
        <v>16</v>
      </c>
      <c r="J520" s="161" t="s">
        <v>16</v>
      </c>
      <c r="K520" s="161" t="s">
        <v>16</v>
      </c>
      <c r="L520" s="161" t="s">
        <v>16</v>
      </c>
      <c r="M520" s="161" t="s">
        <v>16</v>
      </c>
      <c r="N520" s="36"/>
      <c r="O520" s="167" t="s">
        <v>16</v>
      </c>
      <c r="P520" s="167" t="s">
        <v>16</v>
      </c>
      <c r="Q520" s="167" t="s">
        <v>16</v>
      </c>
      <c r="R520" s="167" t="s">
        <v>16</v>
      </c>
      <c r="S520" s="167" t="s">
        <v>16</v>
      </c>
      <c r="T520" s="167" t="s">
        <v>16</v>
      </c>
      <c r="U520" s="167" t="s">
        <v>16</v>
      </c>
      <c r="V520" s="167" t="s">
        <v>16</v>
      </c>
      <c r="W520" s="167" t="s">
        <v>16</v>
      </c>
      <c r="X520" s="167" t="s">
        <v>16</v>
      </c>
    </row>
    <row r="521" spans="1:24" ht="12.75">
      <c r="A521" s="97"/>
      <c r="B521" s="97"/>
      <c r="C521" s="112"/>
      <c r="D521" s="112"/>
      <c r="E521" s="112"/>
      <c r="F521" s="161"/>
      <c r="G521" s="161"/>
      <c r="H521" s="161"/>
      <c r="I521" s="161"/>
      <c r="J521" s="161"/>
      <c r="K521" s="161"/>
      <c r="L521" s="161"/>
      <c r="M521" s="161"/>
      <c r="N521" s="36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</row>
    <row r="522" spans="1:24" ht="12.75">
      <c r="A522" s="97" t="s">
        <v>128</v>
      </c>
      <c r="B522" s="97"/>
      <c r="C522" s="112" t="s">
        <v>279</v>
      </c>
      <c r="D522" s="112">
        <v>1.97</v>
      </c>
      <c r="E522" s="112">
        <v>0.3</v>
      </c>
      <c r="F522" s="161">
        <v>0.21</v>
      </c>
      <c r="G522" s="161">
        <v>0.735161486521326</v>
      </c>
      <c r="H522" s="161" t="s">
        <v>16</v>
      </c>
      <c r="I522" s="161">
        <v>0.0767</v>
      </c>
      <c r="J522" s="161">
        <v>0.408</v>
      </c>
      <c r="K522" s="161">
        <f>'[1]Table 9'!M230/1000</f>
        <v>0.105</v>
      </c>
      <c r="L522" s="161">
        <v>0.173</v>
      </c>
      <c r="M522" s="161">
        <v>0.099</v>
      </c>
      <c r="N522" s="36"/>
      <c r="O522" s="167" t="s">
        <v>16</v>
      </c>
      <c r="P522" s="114">
        <f aca="true" t="shared" si="68" ref="P522:X522">($M522/D522)-1</f>
        <v>-0.949746192893401</v>
      </c>
      <c r="Q522" s="114">
        <f t="shared" si="68"/>
        <v>-0.6699999999999999</v>
      </c>
      <c r="R522" s="114">
        <f t="shared" si="68"/>
        <v>-0.5285714285714285</v>
      </c>
      <c r="S522" s="114">
        <f t="shared" si="68"/>
        <v>-0.8653357094800311</v>
      </c>
      <c r="T522" s="167" t="s">
        <v>16</v>
      </c>
      <c r="U522" s="114">
        <f t="shared" si="68"/>
        <v>0.2907431551499349</v>
      </c>
      <c r="V522" s="114">
        <f t="shared" si="68"/>
        <v>-0.7573529411764706</v>
      </c>
      <c r="W522" s="114">
        <f t="shared" si="68"/>
        <v>-0.05714285714285705</v>
      </c>
      <c r="X522" s="114">
        <f t="shared" si="68"/>
        <v>-0.4277456647398843</v>
      </c>
    </row>
    <row r="523" spans="1:24" ht="12.75">
      <c r="A523" s="97"/>
      <c r="B523" s="97"/>
      <c r="C523" s="112"/>
      <c r="D523" s="112"/>
      <c r="E523" s="112"/>
      <c r="F523" s="161"/>
      <c r="G523" s="161"/>
      <c r="H523" s="161"/>
      <c r="I523" s="161"/>
      <c r="J523" s="161"/>
      <c r="K523" s="161"/>
      <c r="L523" s="161"/>
      <c r="M523" s="161"/>
      <c r="N523" s="36"/>
      <c r="O523" s="111"/>
      <c r="P523" s="111"/>
      <c r="Q523" s="111"/>
      <c r="R523" s="111"/>
      <c r="S523" s="111"/>
      <c r="U523" s="111"/>
      <c r="V523" s="111"/>
      <c r="W523" s="111"/>
      <c r="X523" s="111"/>
    </row>
    <row r="524" spans="1:24" ht="13.5">
      <c r="A524" s="115" t="s">
        <v>141</v>
      </c>
      <c r="B524" s="184"/>
      <c r="C524" s="175">
        <v>150.37</v>
      </c>
      <c r="D524" s="175">
        <v>127.3</v>
      </c>
      <c r="E524" s="175">
        <v>57.2959</v>
      </c>
      <c r="F524" s="185">
        <v>159.7</v>
      </c>
      <c r="G524" s="185">
        <v>163.68</v>
      </c>
      <c r="H524" s="185" t="s">
        <v>16</v>
      </c>
      <c r="I524" s="185">
        <v>138.9119</v>
      </c>
      <c r="J524" s="175">
        <v>41.036</v>
      </c>
      <c r="K524" s="185">
        <f>K502+K504+K516+K518+K522</f>
        <v>13.668</v>
      </c>
      <c r="L524" s="185">
        <v>6.267</v>
      </c>
      <c r="M524" s="354">
        <v>7.522</v>
      </c>
      <c r="N524" s="167"/>
      <c r="O524" s="379">
        <f>($M524/C524)-1</f>
        <v>-0.9499767240806012</v>
      </c>
      <c r="P524" s="379">
        <f aca="true" t="shared" si="69" ref="P524:X524">($M524/D524)-1</f>
        <v>-0.9409112333071484</v>
      </c>
      <c r="Q524" s="379">
        <f t="shared" si="69"/>
        <v>-0.8687166097399639</v>
      </c>
      <c r="R524" s="379">
        <f t="shared" si="69"/>
        <v>-0.9528991859737007</v>
      </c>
      <c r="S524" s="379">
        <f t="shared" si="69"/>
        <v>-0.954044477028348</v>
      </c>
      <c r="T524" s="269" t="s">
        <v>16</v>
      </c>
      <c r="U524" s="379">
        <f t="shared" si="69"/>
        <v>-0.9458505714773177</v>
      </c>
      <c r="V524" s="379">
        <f t="shared" si="69"/>
        <v>-0.8166975338726972</v>
      </c>
      <c r="W524" s="379">
        <f t="shared" si="69"/>
        <v>-0.4496634474685396</v>
      </c>
      <c r="X524" s="379">
        <f t="shared" si="69"/>
        <v>0.20025530556885274</v>
      </c>
    </row>
    <row r="525" spans="1:24" ht="12.75">
      <c r="A525" s="107"/>
      <c r="B525" s="97"/>
      <c r="C525" s="111"/>
      <c r="D525" s="111"/>
      <c r="E525" s="111"/>
      <c r="F525" s="161"/>
      <c r="G525" s="161"/>
      <c r="H525" s="161"/>
      <c r="I525" s="161"/>
      <c r="J525" s="161"/>
      <c r="K525" s="161"/>
      <c r="L525" s="161"/>
      <c r="M525" s="161"/>
      <c r="N525" s="36"/>
      <c r="O525" s="111"/>
      <c r="P525" s="111"/>
      <c r="Q525" s="111"/>
      <c r="R525" s="111"/>
      <c r="S525" s="111"/>
      <c r="U525" s="111"/>
      <c r="V525" s="111"/>
      <c r="W525" s="111"/>
      <c r="X525" s="111"/>
    </row>
    <row r="526" spans="1:24" ht="12.75">
      <c r="A526" s="97" t="s">
        <v>267</v>
      </c>
      <c r="B526" s="97"/>
      <c r="C526" s="113">
        <v>3509</v>
      </c>
      <c r="D526" s="113">
        <v>3688</v>
      </c>
      <c r="E526" s="113">
        <v>1678.2</v>
      </c>
      <c r="F526" s="113">
        <v>1798</v>
      </c>
      <c r="G526" s="113">
        <v>1607</v>
      </c>
      <c r="H526" s="113" t="s">
        <v>16</v>
      </c>
      <c r="I526" s="113">
        <v>1239</v>
      </c>
      <c r="J526" s="113">
        <v>1148.4994207377588</v>
      </c>
      <c r="K526" s="113">
        <f>'[1]Table 3'!G18</f>
        <v>763.3995441443088</v>
      </c>
      <c r="L526" s="113">
        <v>792</v>
      </c>
      <c r="M526" s="113">
        <v>707</v>
      </c>
      <c r="N526" s="36"/>
      <c r="O526" s="114">
        <f>($M526/C526)-1</f>
        <v>-0.7985180963237389</v>
      </c>
      <c r="P526" s="114">
        <f aca="true" t="shared" si="70" ref="P526:X526">($M526/D526)-1</f>
        <v>-0.8082971800433839</v>
      </c>
      <c r="Q526" s="114">
        <f t="shared" si="70"/>
        <v>-0.5787152901918722</v>
      </c>
      <c r="R526" s="114">
        <f t="shared" si="70"/>
        <v>-0.6067853170189099</v>
      </c>
      <c r="S526" s="114">
        <f t="shared" si="70"/>
        <v>-0.5600497822028625</v>
      </c>
      <c r="T526" s="167" t="s">
        <v>16</v>
      </c>
      <c r="U526" s="114">
        <f t="shared" si="70"/>
        <v>-0.42937853107344637</v>
      </c>
      <c r="V526" s="114">
        <f t="shared" si="70"/>
        <v>-0.38441414315573086</v>
      </c>
      <c r="W526" s="114">
        <f t="shared" si="70"/>
        <v>-0.07387945745700808</v>
      </c>
      <c r="X526" s="114">
        <f t="shared" si="70"/>
        <v>-0.10732323232323238</v>
      </c>
    </row>
    <row r="527" spans="1:22" ht="12.75">
      <c r="A527" s="110"/>
      <c r="B527" s="110"/>
      <c r="C527" s="142"/>
      <c r="D527" s="142"/>
      <c r="E527" s="143"/>
      <c r="F527" s="97"/>
      <c r="G527" s="97"/>
      <c r="H527" s="97"/>
      <c r="I527" s="97"/>
      <c r="J527" s="97"/>
      <c r="K527" s="97"/>
      <c r="L527" s="97"/>
      <c r="M527" s="97"/>
      <c r="N527" s="97"/>
      <c r="O527" s="127"/>
      <c r="P527" s="127"/>
      <c r="Q527" s="127"/>
      <c r="R527" s="97"/>
      <c r="S527" s="10"/>
      <c r="U527" s="10"/>
      <c r="V527" s="10"/>
    </row>
    <row r="528" spans="1:22" ht="12.75">
      <c r="A528" s="97" t="s">
        <v>281</v>
      </c>
      <c r="B528" s="110"/>
      <c r="C528" s="142"/>
      <c r="D528" s="142"/>
      <c r="E528" s="143"/>
      <c r="F528" s="97"/>
      <c r="G528" s="97"/>
      <c r="H528" s="97"/>
      <c r="I528" s="97"/>
      <c r="J528" s="97"/>
      <c r="K528" s="97"/>
      <c r="L528" s="97"/>
      <c r="M528" s="97"/>
      <c r="N528" s="97"/>
      <c r="O528" s="127"/>
      <c r="P528" s="127"/>
      <c r="Q528" s="127"/>
      <c r="R528" s="97"/>
      <c r="S528" s="10"/>
      <c r="T528" s="10"/>
      <c r="U528" s="10"/>
      <c r="V528" s="10"/>
    </row>
    <row r="529" spans="1:2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2.75">
      <c r="A531" s="105" t="s">
        <v>346</v>
      </c>
      <c r="B531" s="97"/>
      <c r="C531" s="97"/>
      <c r="D531" s="97"/>
      <c r="E531" s="97"/>
      <c r="F531" s="126"/>
      <c r="G531" s="126"/>
      <c r="H531" s="126"/>
      <c r="I531" s="126"/>
      <c r="J531" s="126"/>
      <c r="K531" s="126"/>
      <c r="L531" s="126"/>
      <c r="M531" s="126"/>
      <c r="N531" s="97"/>
      <c r="O531" s="127"/>
      <c r="P531" s="127"/>
      <c r="Q531" s="127"/>
      <c r="R531" s="97"/>
      <c r="S531" s="10"/>
      <c r="T531" s="10"/>
      <c r="U531" s="10"/>
      <c r="V531" s="10"/>
    </row>
    <row r="532" spans="1:22" ht="12.75">
      <c r="A532" s="97"/>
      <c r="B532" s="107"/>
      <c r="C532" s="97"/>
      <c r="D532" s="97"/>
      <c r="E532" s="97"/>
      <c r="F532" s="126"/>
      <c r="G532" s="126"/>
      <c r="H532" s="126"/>
      <c r="I532" s="126"/>
      <c r="J532" s="126"/>
      <c r="K532" s="126"/>
      <c r="L532" s="126"/>
      <c r="M532" s="126"/>
      <c r="N532" s="97"/>
      <c r="O532" s="127"/>
      <c r="P532" s="127"/>
      <c r="Q532" s="127"/>
      <c r="R532" s="97"/>
      <c r="S532" s="10"/>
      <c r="T532" s="10"/>
      <c r="U532" s="10"/>
      <c r="V532" s="10"/>
    </row>
    <row r="533" spans="1:24" ht="12.75">
      <c r="A533" s="100"/>
      <c r="B533" s="105"/>
      <c r="C533" s="411" t="s">
        <v>238</v>
      </c>
      <c r="D533" s="411"/>
      <c r="E533" s="411"/>
      <c r="F533" s="411"/>
      <c r="G533" s="411"/>
      <c r="H533" s="411"/>
      <c r="I533" s="411"/>
      <c r="J533" s="411"/>
      <c r="K533" s="411"/>
      <c r="L533" s="101"/>
      <c r="M533" s="101"/>
      <c r="N533" s="10"/>
      <c r="O533" s="409" t="s">
        <v>239</v>
      </c>
      <c r="P533" s="409"/>
      <c r="Q533" s="409"/>
      <c r="R533" s="409"/>
      <c r="S533" s="409"/>
      <c r="T533" s="409"/>
      <c r="U533" s="409"/>
      <c r="V533" s="409"/>
      <c r="W533" s="410"/>
      <c r="X533" s="410"/>
    </row>
    <row r="534" spans="1:24" ht="12.75">
      <c r="A534" s="105"/>
      <c r="B534" s="105"/>
      <c r="C534" s="101">
        <v>1990</v>
      </c>
      <c r="D534" s="101">
        <v>1992</v>
      </c>
      <c r="E534" s="101">
        <v>1994</v>
      </c>
      <c r="F534" s="106">
        <v>1996</v>
      </c>
      <c r="G534" s="106">
        <v>1998</v>
      </c>
      <c r="H534" s="106">
        <v>2000</v>
      </c>
      <c r="I534" s="106">
        <v>2002</v>
      </c>
      <c r="J534" s="106">
        <v>2004</v>
      </c>
      <c r="K534" s="106">
        <v>2006</v>
      </c>
      <c r="L534" s="106">
        <v>2008</v>
      </c>
      <c r="M534" s="106">
        <v>2010</v>
      </c>
      <c r="N534" s="10"/>
      <c r="O534" s="311" t="s">
        <v>448</v>
      </c>
      <c r="P534" s="311" t="s">
        <v>449</v>
      </c>
      <c r="Q534" s="311" t="s">
        <v>450</v>
      </c>
      <c r="R534" s="311" t="s">
        <v>451</v>
      </c>
      <c r="S534" s="101" t="s">
        <v>452</v>
      </c>
      <c r="T534" s="12" t="s">
        <v>453</v>
      </c>
      <c r="U534" s="12" t="s">
        <v>454</v>
      </c>
      <c r="V534" s="12" t="s">
        <v>455</v>
      </c>
      <c r="W534" s="12" t="s">
        <v>456</v>
      </c>
      <c r="X534" s="12" t="s">
        <v>457</v>
      </c>
    </row>
    <row r="535" spans="1:22" ht="12.75">
      <c r="A535" s="100"/>
      <c r="B535" s="100"/>
      <c r="C535" s="100"/>
      <c r="D535" s="100"/>
      <c r="E535" s="100"/>
      <c r="F535" s="179"/>
      <c r="G535" s="179"/>
      <c r="H535" s="179"/>
      <c r="I535" s="179"/>
      <c r="J535" s="126"/>
      <c r="K535" s="113"/>
      <c r="L535" s="113"/>
      <c r="M535" s="113"/>
      <c r="N535" s="10"/>
      <c r="O535" s="97"/>
      <c r="P535" s="127"/>
      <c r="Q535" s="127"/>
      <c r="R535" s="127"/>
      <c r="S535" s="97"/>
      <c r="T535" s="10"/>
      <c r="U535" s="10"/>
      <c r="V535" s="36"/>
    </row>
    <row r="536" spans="1:24" ht="12.75">
      <c r="A536" s="105" t="s">
        <v>174</v>
      </c>
      <c r="B536" s="105"/>
      <c r="C536" s="101" t="s">
        <v>256</v>
      </c>
      <c r="D536" s="101" t="s">
        <v>256</v>
      </c>
      <c r="E536" s="101" t="s">
        <v>256</v>
      </c>
      <c r="F536" s="130" t="s">
        <v>256</v>
      </c>
      <c r="G536" s="130" t="s">
        <v>256</v>
      </c>
      <c r="H536" s="130" t="s">
        <v>256</v>
      </c>
      <c r="I536" s="130" t="s">
        <v>256</v>
      </c>
      <c r="J536" s="130" t="s">
        <v>256</v>
      </c>
      <c r="K536" s="101" t="s">
        <v>256</v>
      </c>
      <c r="L536" s="130" t="s">
        <v>256</v>
      </c>
      <c r="M536" s="130" t="s">
        <v>256</v>
      </c>
      <c r="N536" s="10"/>
      <c r="O536" s="101" t="s">
        <v>256</v>
      </c>
      <c r="P536" s="101" t="s">
        <v>256</v>
      </c>
      <c r="Q536" s="101" t="s">
        <v>256</v>
      </c>
      <c r="R536" s="130" t="s">
        <v>256</v>
      </c>
      <c r="S536" s="130" t="s">
        <v>256</v>
      </c>
      <c r="T536" s="130" t="s">
        <v>256</v>
      </c>
      <c r="U536" s="130" t="s">
        <v>256</v>
      </c>
      <c r="V536" s="130" t="s">
        <v>256</v>
      </c>
      <c r="W536" s="130" t="s">
        <v>256</v>
      </c>
      <c r="X536" s="130" t="s">
        <v>256</v>
      </c>
    </row>
    <row r="537" spans="1:22" ht="12.75">
      <c r="A537" s="97"/>
      <c r="B537" s="97"/>
      <c r="C537" s="97"/>
      <c r="D537" s="97"/>
      <c r="E537" s="97"/>
      <c r="F537" s="126"/>
      <c r="G537" s="126"/>
      <c r="H537" s="126"/>
      <c r="I537" s="126"/>
      <c r="J537" s="126"/>
      <c r="K537" s="126"/>
      <c r="L537" s="126"/>
      <c r="M537" s="126"/>
      <c r="N537" s="10"/>
      <c r="O537" s="97"/>
      <c r="P537" s="127"/>
      <c r="Q537" s="127"/>
      <c r="R537" s="127"/>
      <c r="S537" s="97"/>
      <c r="T537" s="10"/>
      <c r="U537" s="10"/>
      <c r="V537" s="10"/>
    </row>
    <row r="538" spans="1:24" ht="12.75">
      <c r="A538" s="97" t="s">
        <v>123</v>
      </c>
      <c r="B538" s="97"/>
      <c r="C538" s="113">
        <v>2037</v>
      </c>
      <c r="D538" s="113">
        <v>3250</v>
      </c>
      <c r="E538" s="113">
        <v>3706.3</v>
      </c>
      <c r="F538" s="113">
        <v>3089</v>
      </c>
      <c r="G538" s="50">
        <v>1693.4407470869014</v>
      </c>
      <c r="H538" s="50" t="s">
        <v>16</v>
      </c>
      <c r="I538" s="50">
        <v>5561.3</v>
      </c>
      <c r="J538" s="26">
        <v>2116.376541616774</v>
      </c>
      <c r="K538" s="50">
        <f>'[1]Table 8'!N68</f>
        <v>2080</v>
      </c>
      <c r="L538" s="50">
        <v>2154</v>
      </c>
      <c r="M538" s="50">
        <v>1096</v>
      </c>
      <c r="N538" s="36"/>
      <c r="O538" s="114">
        <f>($M538/C538)-1</f>
        <v>-0.46195385370643105</v>
      </c>
      <c r="P538" s="114">
        <f aca="true" t="shared" si="71" ref="P538:X538">($M538/D538)-1</f>
        <v>-0.6627692307692308</v>
      </c>
      <c r="Q538" s="114">
        <f t="shared" si="71"/>
        <v>-0.7042872946064809</v>
      </c>
      <c r="R538" s="114">
        <f t="shared" si="71"/>
        <v>-0.6451926189705406</v>
      </c>
      <c r="S538" s="114">
        <f t="shared" si="71"/>
        <v>-0.3527969597487445</v>
      </c>
      <c r="T538" s="181" t="s">
        <v>16</v>
      </c>
      <c r="U538" s="114">
        <f t="shared" si="71"/>
        <v>-0.8029237768147736</v>
      </c>
      <c r="V538" s="114">
        <f t="shared" si="71"/>
        <v>-0.48213374205956405</v>
      </c>
      <c r="W538" s="114">
        <f t="shared" si="71"/>
        <v>-0.47307692307692306</v>
      </c>
      <c r="X538" s="114">
        <f t="shared" si="71"/>
        <v>-0.4911792014856081</v>
      </c>
    </row>
    <row r="539" spans="1:23" ht="12.75">
      <c r="A539" s="97"/>
      <c r="B539" s="97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0"/>
      <c r="O539" s="225"/>
      <c r="P539" s="225"/>
      <c r="Q539" s="225"/>
      <c r="R539" s="225"/>
      <c r="S539" s="225"/>
      <c r="T539" s="225"/>
      <c r="U539" s="225"/>
      <c r="V539" s="225"/>
      <c r="W539" s="225"/>
    </row>
    <row r="540" spans="1:24" ht="12.75">
      <c r="A540" s="97" t="s">
        <v>176</v>
      </c>
      <c r="B540" s="97"/>
      <c r="C540" s="113">
        <v>849</v>
      </c>
      <c r="D540" s="113">
        <v>1304</v>
      </c>
      <c r="E540" s="113">
        <v>835.1</v>
      </c>
      <c r="F540" s="113">
        <v>1312</v>
      </c>
      <c r="G540" s="50">
        <v>617.897336398802</v>
      </c>
      <c r="H540" s="50" t="s">
        <v>16</v>
      </c>
      <c r="I540" s="50">
        <v>1520.1</v>
      </c>
      <c r="J540" s="26">
        <v>840.7844307313374</v>
      </c>
      <c r="K540" s="50">
        <f>'[1]Table 8'!N154</f>
        <v>1124</v>
      </c>
      <c r="L540" s="50">
        <v>1280</v>
      </c>
      <c r="M540" s="50">
        <v>484</v>
      </c>
      <c r="N540" s="36"/>
      <c r="O540" s="114">
        <f>($M540/C540)-1</f>
        <v>-0.42991755005889276</v>
      </c>
      <c r="P540" s="114">
        <f aca="true" t="shared" si="72" ref="P540:X540">($M540/D540)-1</f>
        <v>-0.6288343558282208</v>
      </c>
      <c r="Q540" s="114">
        <f t="shared" si="72"/>
        <v>-0.4204286911747096</v>
      </c>
      <c r="R540" s="114">
        <f t="shared" si="72"/>
        <v>-0.6310975609756098</v>
      </c>
      <c r="S540" s="114">
        <f t="shared" si="72"/>
        <v>-0.21669835506845803</v>
      </c>
      <c r="T540" s="181" t="s">
        <v>16</v>
      </c>
      <c r="U540" s="114">
        <f t="shared" si="72"/>
        <v>-0.6815998947437669</v>
      </c>
      <c r="V540" s="114">
        <f t="shared" si="72"/>
        <v>-0.4243470950348075</v>
      </c>
      <c r="W540" s="114">
        <f t="shared" si="72"/>
        <v>-0.5693950177935942</v>
      </c>
      <c r="X540" s="114">
        <f t="shared" si="72"/>
        <v>-0.621875</v>
      </c>
    </row>
    <row r="541" spans="1:23" ht="12.75">
      <c r="A541" s="97"/>
      <c r="B541" s="97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0"/>
      <c r="O541" s="114"/>
      <c r="P541" s="114"/>
      <c r="Q541" s="114"/>
      <c r="R541" s="114"/>
      <c r="S541" s="114"/>
      <c r="T541" s="114"/>
      <c r="U541" s="114"/>
      <c r="V541" s="114"/>
      <c r="W541" s="114"/>
    </row>
    <row r="542" spans="1:23" ht="12.75">
      <c r="A542" s="97" t="s">
        <v>125</v>
      </c>
      <c r="B542" s="97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36"/>
      <c r="O542" s="114"/>
      <c r="P542" s="114"/>
      <c r="Q542" s="114"/>
      <c r="R542" s="114"/>
      <c r="S542" s="114"/>
      <c r="T542" s="114"/>
      <c r="U542" s="114"/>
      <c r="V542" s="114"/>
      <c r="W542" s="114"/>
    </row>
    <row r="543" spans="1:23" ht="12.75">
      <c r="A543" s="97"/>
      <c r="B543" s="97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36"/>
      <c r="O543" s="114"/>
      <c r="P543" s="114"/>
      <c r="Q543" s="114"/>
      <c r="R543" s="114"/>
      <c r="S543" s="114"/>
      <c r="T543" s="114"/>
      <c r="U543" s="114"/>
      <c r="V543" s="114"/>
      <c r="W543" s="114"/>
    </row>
    <row r="544" spans="1:24" ht="12.75">
      <c r="A544" s="110" t="s">
        <v>257</v>
      </c>
      <c r="B544" s="110"/>
      <c r="C544" s="181" t="s">
        <v>16</v>
      </c>
      <c r="D544" s="181" t="s">
        <v>16</v>
      </c>
      <c r="E544" s="181" t="s">
        <v>16</v>
      </c>
      <c r="F544" s="181">
        <v>28</v>
      </c>
      <c r="G544" s="181" t="s">
        <v>16</v>
      </c>
      <c r="H544" s="181" t="s">
        <v>16</v>
      </c>
      <c r="I544" s="181" t="s">
        <v>16</v>
      </c>
      <c r="J544" s="181">
        <v>87</v>
      </c>
      <c r="K544" s="181" t="s">
        <v>16</v>
      </c>
      <c r="L544" s="181" t="s">
        <v>16</v>
      </c>
      <c r="M544" s="181" t="s">
        <v>16</v>
      </c>
      <c r="N544" s="36"/>
      <c r="O544" s="181" t="s">
        <v>16</v>
      </c>
      <c r="P544" s="181" t="s">
        <v>16</v>
      </c>
      <c r="Q544" s="181" t="s">
        <v>16</v>
      </c>
      <c r="R544" s="181" t="s">
        <v>16</v>
      </c>
      <c r="S544" s="181" t="s">
        <v>16</v>
      </c>
      <c r="T544" s="181" t="s">
        <v>16</v>
      </c>
      <c r="U544" s="181" t="s">
        <v>16</v>
      </c>
      <c r="V544" s="181" t="s">
        <v>16</v>
      </c>
      <c r="W544" s="181" t="s">
        <v>16</v>
      </c>
      <c r="X544" s="181" t="s">
        <v>16</v>
      </c>
    </row>
    <row r="545" spans="1:24" ht="12.75">
      <c r="A545" s="110" t="s">
        <v>258</v>
      </c>
      <c r="B545" s="110"/>
      <c r="C545" s="181" t="s">
        <v>16</v>
      </c>
      <c r="D545" s="181" t="s">
        <v>16</v>
      </c>
      <c r="E545" s="181" t="s">
        <v>16</v>
      </c>
      <c r="F545" s="181" t="s">
        <v>16</v>
      </c>
      <c r="G545" s="181" t="s">
        <v>16</v>
      </c>
      <c r="H545" s="181" t="s">
        <v>16</v>
      </c>
      <c r="I545" s="181" t="s">
        <v>16</v>
      </c>
      <c r="J545" s="181" t="s">
        <v>16</v>
      </c>
      <c r="K545" s="181" t="s">
        <v>16</v>
      </c>
      <c r="L545" s="181" t="s">
        <v>16</v>
      </c>
      <c r="M545" s="181" t="s">
        <v>16</v>
      </c>
      <c r="N545" s="36"/>
      <c r="O545" s="181" t="s">
        <v>16</v>
      </c>
      <c r="P545" s="181" t="s">
        <v>16</v>
      </c>
      <c r="Q545" s="181" t="s">
        <v>16</v>
      </c>
      <c r="R545" s="181" t="s">
        <v>16</v>
      </c>
      <c r="S545" s="181" t="s">
        <v>16</v>
      </c>
      <c r="T545" s="181" t="s">
        <v>16</v>
      </c>
      <c r="U545" s="181" t="s">
        <v>16</v>
      </c>
      <c r="V545" s="181" t="s">
        <v>16</v>
      </c>
      <c r="W545" s="181" t="s">
        <v>16</v>
      </c>
      <c r="X545" s="181" t="s">
        <v>16</v>
      </c>
    </row>
    <row r="546" spans="1:24" ht="12.75">
      <c r="A546" s="110" t="s">
        <v>259</v>
      </c>
      <c r="B546" s="110"/>
      <c r="C546" s="181" t="s">
        <v>16</v>
      </c>
      <c r="D546" s="181" t="s">
        <v>16</v>
      </c>
      <c r="E546" s="181" t="s">
        <v>16</v>
      </c>
      <c r="F546" s="181">
        <v>63</v>
      </c>
      <c r="G546" s="183">
        <v>65.8</v>
      </c>
      <c r="H546" s="183" t="s">
        <v>16</v>
      </c>
      <c r="I546" s="183">
        <v>24.4</v>
      </c>
      <c r="J546" s="181" t="s">
        <v>16</v>
      </c>
      <c r="K546" s="183">
        <v>25</v>
      </c>
      <c r="L546" s="181" t="s">
        <v>16</v>
      </c>
      <c r="M546" s="183" t="s">
        <v>16</v>
      </c>
      <c r="N546" s="36"/>
      <c r="O546" s="181" t="s">
        <v>16</v>
      </c>
      <c r="P546" s="181" t="s">
        <v>16</v>
      </c>
      <c r="Q546" s="181" t="s">
        <v>16</v>
      </c>
      <c r="R546" s="181" t="s">
        <v>16</v>
      </c>
      <c r="S546" s="181" t="s">
        <v>16</v>
      </c>
      <c r="T546" s="181" t="s">
        <v>16</v>
      </c>
      <c r="U546" s="181" t="s">
        <v>16</v>
      </c>
      <c r="V546" s="181" t="s">
        <v>16</v>
      </c>
      <c r="W546" s="181" t="s">
        <v>16</v>
      </c>
      <c r="X546" s="181" t="s">
        <v>16</v>
      </c>
    </row>
    <row r="547" spans="1:24" ht="12.75">
      <c r="A547" s="110" t="s">
        <v>260</v>
      </c>
      <c r="B547" s="110"/>
      <c r="C547" s="181" t="s">
        <v>16</v>
      </c>
      <c r="D547" s="181" t="s">
        <v>16</v>
      </c>
      <c r="E547" s="181" t="s">
        <v>16</v>
      </c>
      <c r="F547" s="181" t="s">
        <v>16</v>
      </c>
      <c r="G547" s="183">
        <v>38.6</v>
      </c>
      <c r="H547" s="183" t="s">
        <v>16</v>
      </c>
      <c r="I547" s="183">
        <v>172.8</v>
      </c>
      <c r="J547" s="183">
        <v>150</v>
      </c>
      <c r="K547" s="183" t="s">
        <v>16</v>
      </c>
      <c r="L547" s="183">
        <v>22</v>
      </c>
      <c r="M547" s="183">
        <v>37</v>
      </c>
      <c r="N547" s="36"/>
      <c r="O547" s="181" t="s">
        <v>16</v>
      </c>
      <c r="P547" s="181" t="s">
        <v>16</v>
      </c>
      <c r="Q547" s="181" t="s">
        <v>16</v>
      </c>
      <c r="R547" s="181" t="s">
        <v>16</v>
      </c>
      <c r="S547" s="114">
        <f>($M547/G547)-1</f>
        <v>-0.041450777202072575</v>
      </c>
      <c r="T547" s="181" t="s">
        <v>16</v>
      </c>
      <c r="U547" s="114">
        <f>($M547/I547)-1</f>
        <v>-0.7858796296296297</v>
      </c>
      <c r="V547" s="114">
        <f>($M547/J547)-1</f>
        <v>-0.7533333333333333</v>
      </c>
      <c r="W547" s="181" t="s">
        <v>16</v>
      </c>
      <c r="X547" s="114">
        <f>($M547/L547)-1</f>
        <v>0.6818181818181819</v>
      </c>
    </row>
    <row r="548" spans="1:24" ht="12.75">
      <c r="A548" s="110" t="s">
        <v>282</v>
      </c>
      <c r="B548" s="110"/>
      <c r="C548" s="181" t="s">
        <v>16</v>
      </c>
      <c r="D548" s="181" t="s">
        <v>16</v>
      </c>
      <c r="E548" s="134" t="s">
        <v>16</v>
      </c>
      <c r="F548" s="181" t="s">
        <v>16</v>
      </c>
      <c r="G548" s="181">
        <v>2.2</v>
      </c>
      <c r="H548" s="181" t="s">
        <v>16</v>
      </c>
      <c r="I548" s="181" t="s">
        <v>16</v>
      </c>
      <c r="J548" s="181" t="s">
        <v>16</v>
      </c>
      <c r="K548" s="181" t="s">
        <v>16</v>
      </c>
      <c r="L548" s="181" t="s">
        <v>16</v>
      </c>
      <c r="M548" s="181" t="s">
        <v>16</v>
      </c>
      <c r="N548" s="36"/>
      <c r="O548" s="181" t="s">
        <v>16</v>
      </c>
      <c r="P548" s="181" t="s">
        <v>16</v>
      </c>
      <c r="Q548" s="181" t="s">
        <v>16</v>
      </c>
      <c r="R548" s="181" t="s">
        <v>16</v>
      </c>
      <c r="S548" s="181" t="s">
        <v>16</v>
      </c>
      <c r="T548" s="181" t="s">
        <v>16</v>
      </c>
      <c r="U548" s="181" t="s">
        <v>16</v>
      </c>
      <c r="V548" s="181" t="s">
        <v>16</v>
      </c>
      <c r="W548" s="181" t="s">
        <v>16</v>
      </c>
      <c r="X548" s="181" t="s">
        <v>16</v>
      </c>
    </row>
    <row r="549" spans="1:24" ht="12.75">
      <c r="A549" s="110" t="s">
        <v>283</v>
      </c>
      <c r="B549" s="110"/>
      <c r="C549" s="181" t="s">
        <v>16</v>
      </c>
      <c r="D549" s="181" t="s">
        <v>16</v>
      </c>
      <c r="E549" s="181" t="s">
        <v>16</v>
      </c>
      <c r="F549" s="181" t="s">
        <v>16</v>
      </c>
      <c r="G549" s="181" t="s">
        <v>16</v>
      </c>
      <c r="H549" s="181" t="s">
        <v>16</v>
      </c>
      <c r="I549" s="181" t="s">
        <v>16</v>
      </c>
      <c r="J549" s="181">
        <v>30</v>
      </c>
      <c r="K549" s="181" t="s">
        <v>16</v>
      </c>
      <c r="L549" s="181" t="s">
        <v>16</v>
      </c>
      <c r="M549" s="181" t="s">
        <v>16</v>
      </c>
      <c r="N549" s="36"/>
      <c r="O549" s="181" t="s">
        <v>16</v>
      </c>
      <c r="P549" s="181" t="s">
        <v>16</v>
      </c>
      <c r="Q549" s="181" t="s">
        <v>16</v>
      </c>
      <c r="R549" s="181" t="s">
        <v>16</v>
      </c>
      <c r="S549" s="181" t="s">
        <v>16</v>
      </c>
      <c r="T549" s="181" t="s">
        <v>16</v>
      </c>
      <c r="U549" s="181" t="s">
        <v>16</v>
      </c>
      <c r="V549" s="181" t="s">
        <v>16</v>
      </c>
      <c r="W549" s="181" t="s">
        <v>16</v>
      </c>
      <c r="X549" s="181" t="s">
        <v>16</v>
      </c>
    </row>
    <row r="550" spans="1:24" ht="12.75">
      <c r="A550" s="110"/>
      <c r="B550" s="97"/>
      <c r="C550" s="111"/>
      <c r="D550" s="111"/>
      <c r="E550" s="113"/>
      <c r="F550" s="111"/>
      <c r="G550" s="111"/>
      <c r="H550" s="111"/>
      <c r="I550" s="111"/>
      <c r="J550" s="111"/>
      <c r="K550" s="111"/>
      <c r="L550" s="111"/>
      <c r="M550" s="111" t="s">
        <v>16</v>
      </c>
      <c r="N550" s="36"/>
      <c r="O550" s="181" t="s">
        <v>16</v>
      </c>
      <c r="P550" s="181" t="s">
        <v>16</v>
      </c>
      <c r="Q550" s="181" t="s">
        <v>16</v>
      </c>
      <c r="R550" s="181" t="s">
        <v>16</v>
      </c>
      <c r="S550" s="181" t="s">
        <v>16</v>
      </c>
      <c r="T550" s="181" t="s">
        <v>16</v>
      </c>
      <c r="U550" s="181" t="s">
        <v>16</v>
      </c>
      <c r="V550" s="181" t="s">
        <v>16</v>
      </c>
      <c r="W550" s="181" t="s">
        <v>16</v>
      </c>
      <c r="X550" s="181" t="s">
        <v>16</v>
      </c>
    </row>
    <row r="551" spans="1:24" ht="12.75">
      <c r="A551" s="97" t="s">
        <v>185</v>
      </c>
      <c r="B551" s="97"/>
      <c r="C551" s="111" t="s">
        <v>16</v>
      </c>
      <c r="D551" s="111" t="s">
        <v>16</v>
      </c>
      <c r="E551" s="111" t="s">
        <v>16</v>
      </c>
      <c r="F551" s="111">
        <v>90</v>
      </c>
      <c r="G551" s="50">
        <v>106.63614874639562</v>
      </c>
      <c r="H551" s="50" t="s">
        <v>16</v>
      </c>
      <c r="I551" s="50">
        <v>197.3</v>
      </c>
      <c r="J551" s="26">
        <v>267.4260333333333</v>
      </c>
      <c r="K551" s="50">
        <f>'[1]Table 8'!N171</f>
        <v>25</v>
      </c>
      <c r="L551" s="50">
        <v>22</v>
      </c>
      <c r="M551" s="50">
        <v>37</v>
      </c>
      <c r="N551" s="36"/>
      <c r="O551" s="181" t="s">
        <v>16</v>
      </c>
      <c r="P551" s="181" t="s">
        <v>16</v>
      </c>
      <c r="Q551" s="181" t="s">
        <v>16</v>
      </c>
      <c r="R551" s="114">
        <f aca="true" t="shared" si="73" ref="R551:W551">($M551/F551)-1</f>
        <v>-0.5888888888888889</v>
      </c>
      <c r="S551" s="114">
        <f t="shared" si="73"/>
        <v>-0.6530257287517557</v>
      </c>
      <c r="T551" s="181" t="s">
        <v>16</v>
      </c>
      <c r="U551" s="114">
        <f t="shared" si="73"/>
        <v>-0.8124683223517486</v>
      </c>
      <c r="V551" s="114">
        <f t="shared" si="73"/>
        <v>-0.8616439860442408</v>
      </c>
      <c r="W551" s="114">
        <f t="shared" si="73"/>
        <v>0.48</v>
      </c>
      <c r="X551" s="114">
        <f>($M551/L551)-1</f>
        <v>0.6818181818181819</v>
      </c>
    </row>
    <row r="552" spans="1:23" ht="12.75">
      <c r="A552" s="97"/>
      <c r="B552" s="97"/>
      <c r="C552" s="111"/>
      <c r="D552" s="111"/>
      <c r="E552" s="111"/>
      <c r="F552" s="111"/>
      <c r="G552" s="161"/>
      <c r="H552" s="161"/>
      <c r="I552" s="161"/>
      <c r="J552" s="161"/>
      <c r="K552" s="161"/>
      <c r="L552" s="161"/>
      <c r="M552" s="161"/>
      <c r="N552" s="36"/>
      <c r="O552" s="114"/>
      <c r="P552" s="114"/>
      <c r="Q552" s="114"/>
      <c r="R552" s="114"/>
      <c r="S552" s="114"/>
      <c r="T552" s="114"/>
      <c r="U552" s="114"/>
      <c r="V552" s="114"/>
      <c r="W552" s="114"/>
    </row>
    <row r="553" spans="1:24" ht="12.75">
      <c r="A553" s="97" t="s">
        <v>126</v>
      </c>
      <c r="B553" s="97"/>
      <c r="C553" s="111" t="s">
        <v>16</v>
      </c>
      <c r="D553" s="111" t="s">
        <v>16</v>
      </c>
      <c r="E553" s="111" t="s">
        <v>16</v>
      </c>
      <c r="F553" s="181" t="s">
        <v>16</v>
      </c>
      <c r="G553" s="50">
        <v>10.252303118826854</v>
      </c>
      <c r="H553" s="50" t="s">
        <v>16</v>
      </c>
      <c r="I553" s="50">
        <v>206.2</v>
      </c>
      <c r="J553" s="181" t="s">
        <v>16</v>
      </c>
      <c r="K553" s="50" t="str">
        <f>'[1]Table 8'!N183</f>
        <v>.</v>
      </c>
      <c r="L553" s="50">
        <v>58</v>
      </c>
      <c r="M553" s="50">
        <v>20</v>
      </c>
      <c r="N553" s="36"/>
      <c r="O553" s="181" t="s">
        <v>16</v>
      </c>
      <c r="P553" s="181" t="s">
        <v>16</v>
      </c>
      <c r="Q553" s="181" t="s">
        <v>16</v>
      </c>
      <c r="R553" s="181" t="s">
        <v>16</v>
      </c>
      <c r="S553" s="114">
        <f>($M553/G553)-1</f>
        <v>0.9507811823543266</v>
      </c>
      <c r="T553" s="181" t="s">
        <v>16</v>
      </c>
      <c r="U553" s="114">
        <f>($M553/I553)-1</f>
        <v>-0.9030067895247332</v>
      </c>
      <c r="V553" s="181" t="s">
        <v>16</v>
      </c>
      <c r="W553" s="181" t="s">
        <v>16</v>
      </c>
      <c r="X553" s="114">
        <f>($M553/L553)-1</f>
        <v>-0.6551724137931034</v>
      </c>
    </row>
    <row r="554" spans="1:23" ht="12.75">
      <c r="A554" s="97"/>
      <c r="B554" s="97"/>
      <c r="C554" s="113"/>
      <c r="D554" s="113"/>
      <c r="E554" s="113"/>
      <c r="F554" s="111"/>
      <c r="G554" s="186"/>
      <c r="H554" s="186"/>
      <c r="I554" s="186"/>
      <c r="J554" s="186"/>
      <c r="K554" s="186"/>
      <c r="L554" s="186"/>
      <c r="M554" s="186"/>
      <c r="N554" s="36"/>
      <c r="O554" s="114"/>
      <c r="P554" s="114"/>
      <c r="Q554" s="114"/>
      <c r="R554" s="114"/>
      <c r="S554" s="114"/>
      <c r="T554" s="114"/>
      <c r="U554" s="114"/>
      <c r="V554" s="114"/>
      <c r="W554" s="114"/>
    </row>
    <row r="555" spans="1:24" ht="12.75">
      <c r="A555" s="97" t="s">
        <v>128</v>
      </c>
      <c r="B555" s="97"/>
      <c r="C555" s="113" t="s">
        <v>279</v>
      </c>
      <c r="D555" s="113">
        <v>360</v>
      </c>
      <c r="E555" s="113">
        <v>130.2</v>
      </c>
      <c r="F555" s="111">
        <v>303</v>
      </c>
      <c r="G555" s="50">
        <v>154.09007749650615</v>
      </c>
      <c r="H555" s="50" t="s">
        <v>16</v>
      </c>
      <c r="I555" s="50">
        <v>481.4</v>
      </c>
      <c r="J555" s="26">
        <v>211.6073406805608</v>
      </c>
      <c r="K555" s="50">
        <f>'[1]Table 8'!N230</f>
        <v>147</v>
      </c>
      <c r="L555" s="50">
        <v>327</v>
      </c>
      <c r="M555" s="50">
        <v>68</v>
      </c>
      <c r="N555" s="36"/>
      <c r="O555" s="181" t="s">
        <v>16</v>
      </c>
      <c r="P555" s="114">
        <f aca="true" t="shared" si="74" ref="P555:W555">($M555/D555)-1</f>
        <v>-0.8111111111111111</v>
      </c>
      <c r="Q555" s="114">
        <f t="shared" si="74"/>
        <v>-0.47772657450076805</v>
      </c>
      <c r="R555" s="114">
        <f t="shared" si="74"/>
        <v>-0.7755775577557755</v>
      </c>
      <c r="S555" s="114">
        <f t="shared" si="74"/>
        <v>-0.5586996832969868</v>
      </c>
      <c r="T555" s="181" t="s">
        <v>16</v>
      </c>
      <c r="U555" s="114">
        <f t="shared" si="74"/>
        <v>-0.8587453261321146</v>
      </c>
      <c r="V555" s="114">
        <f t="shared" si="74"/>
        <v>-0.6786500894472667</v>
      </c>
      <c r="W555" s="114">
        <f t="shared" si="74"/>
        <v>-0.5374149659863945</v>
      </c>
      <c r="X555" s="114">
        <f>($M555/L555)-1</f>
        <v>-0.7920489296636086</v>
      </c>
    </row>
    <row r="556" spans="1:23" ht="12.75">
      <c r="A556" s="97"/>
      <c r="B556" s="97"/>
      <c r="C556" s="113"/>
      <c r="D556" s="113"/>
      <c r="E556" s="111"/>
      <c r="F556" s="111"/>
      <c r="G556" s="111"/>
      <c r="H556" s="111"/>
      <c r="I556" s="111"/>
      <c r="J556" s="111"/>
      <c r="K556" s="111"/>
      <c r="L556" s="111"/>
      <c r="M556" s="111"/>
      <c r="N556" s="36"/>
      <c r="O556" s="111"/>
      <c r="P556" s="111"/>
      <c r="Q556" s="111"/>
      <c r="R556" s="111"/>
      <c r="S556" s="111"/>
      <c r="T556" s="111"/>
      <c r="U556" s="111"/>
      <c r="V556" s="111"/>
      <c r="W556" s="111"/>
    </row>
    <row r="557" spans="1:24" ht="13.5">
      <c r="A557" s="115" t="s">
        <v>141</v>
      </c>
      <c r="B557" s="115"/>
      <c r="C557" s="116">
        <v>2886</v>
      </c>
      <c r="D557" s="116">
        <v>4914</v>
      </c>
      <c r="E557" s="116">
        <v>4671.6</v>
      </c>
      <c r="F557" s="116">
        <v>4794</v>
      </c>
      <c r="G557" s="117">
        <v>2582.316612847432</v>
      </c>
      <c r="H557" s="117" t="s">
        <v>16</v>
      </c>
      <c r="I557" s="117">
        <v>7966.3</v>
      </c>
      <c r="J557" s="116">
        <v>3436</v>
      </c>
      <c r="K557" s="117">
        <f>K555+K551+K540+K538</f>
        <v>3376</v>
      </c>
      <c r="L557" s="117">
        <v>3842</v>
      </c>
      <c r="M557" s="267">
        <v>1705</v>
      </c>
      <c r="N557" s="167"/>
      <c r="O557" s="379">
        <f>($M557/C557)-1</f>
        <v>-0.40921690921690923</v>
      </c>
      <c r="P557" s="379">
        <f aca="true" t="shared" si="75" ref="P557:W557">($M557/D557)-1</f>
        <v>-0.653032153032153</v>
      </c>
      <c r="Q557" s="379">
        <f t="shared" si="75"/>
        <v>-0.635028683962668</v>
      </c>
      <c r="R557" s="379">
        <f t="shared" si="75"/>
        <v>-0.6443471005423447</v>
      </c>
      <c r="S557" s="379">
        <f t="shared" si="75"/>
        <v>-0.33974014204247605</v>
      </c>
      <c r="T557" s="386" t="s">
        <v>16</v>
      </c>
      <c r="U557" s="379">
        <f t="shared" si="75"/>
        <v>-0.7859734130022721</v>
      </c>
      <c r="V557" s="379">
        <f t="shared" si="75"/>
        <v>-0.5037834691501746</v>
      </c>
      <c r="W557" s="379">
        <f t="shared" si="75"/>
        <v>-0.49496445497630337</v>
      </c>
      <c r="X557" s="379">
        <f>($M557/L557)-1</f>
        <v>-0.5562207183758459</v>
      </c>
    </row>
    <row r="558" spans="1:23" ht="12.75">
      <c r="A558" s="107"/>
      <c r="B558" s="107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36"/>
      <c r="O558" s="111"/>
      <c r="P558" s="111"/>
      <c r="Q558" s="111"/>
      <c r="R558" s="111"/>
      <c r="S558" s="111"/>
      <c r="T558" s="111"/>
      <c r="U558" s="111"/>
      <c r="V558" s="111"/>
      <c r="W558" s="111"/>
    </row>
    <row r="559" spans="1:24" ht="12.75">
      <c r="A559" s="97" t="s">
        <v>267</v>
      </c>
      <c r="B559" s="97"/>
      <c r="C559" s="111">
        <v>463</v>
      </c>
      <c r="D559" s="111">
        <v>836</v>
      </c>
      <c r="E559" s="113">
        <v>813.2</v>
      </c>
      <c r="F559" s="111">
        <v>729</v>
      </c>
      <c r="G559" s="111">
        <v>391</v>
      </c>
      <c r="H559" s="111" t="s">
        <v>16</v>
      </c>
      <c r="I559" s="111">
        <v>728</v>
      </c>
      <c r="J559" s="188">
        <v>402.5260033472274</v>
      </c>
      <c r="K559" s="113">
        <f>'[1]Table 3'!G19</f>
        <v>370.0647647936508</v>
      </c>
      <c r="L559" s="113">
        <v>401</v>
      </c>
      <c r="M559" s="113">
        <v>191</v>
      </c>
      <c r="N559" s="36"/>
      <c r="O559" s="114">
        <f>($M559/C559)-1</f>
        <v>-0.5874730021598272</v>
      </c>
      <c r="P559" s="114">
        <f aca="true" t="shared" si="76" ref="P559:W559">($M559/D559)-1</f>
        <v>-0.7715311004784688</v>
      </c>
      <c r="Q559" s="114">
        <f t="shared" si="76"/>
        <v>-0.765125430398426</v>
      </c>
      <c r="R559" s="114">
        <f t="shared" si="76"/>
        <v>-0.7379972565157751</v>
      </c>
      <c r="S559" s="114">
        <f t="shared" si="76"/>
        <v>-0.5115089514066495</v>
      </c>
      <c r="T559" s="181" t="s">
        <v>16</v>
      </c>
      <c r="U559" s="114">
        <f t="shared" si="76"/>
        <v>-0.7376373626373627</v>
      </c>
      <c r="V559" s="114">
        <f t="shared" si="76"/>
        <v>-0.5254964936135085</v>
      </c>
      <c r="W559" s="114">
        <f t="shared" si="76"/>
        <v>-0.4838741264478337</v>
      </c>
      <c r="X559" s="114">
        <f>($M559/L559)-1</f>
        <v>-0.5236907730673317</v>
      </c>
    </row>
    <row r="560" spans="1:22" ht="12.75">
      <c r="A560" s="97"/>
      <c r="B560" s="97"/>
      <c r="C560" s="111"/>
      <c r="D560" s="111"/>
      <c r="E560" s="113"/>
      <c r="F560" s="111"/>
      <c r="G560" s="111"/>
      <c r="H560" s="111"/>
      <c r="I560" s="111"/>
      <c r="J560" s="188"/>
      <c r="K560" s="113"/>
      <c r="L560" s="113"/>
      <c r="M560" s="113"/>
      <c r="N560" s="36"/>
      <c r="O560" s="114"/>
      <c r="P560" s="114"/>
      <c r="Q560" s="114"/>
      <c r="R560" s="114"/>
      <c r="S560" s="114"/>
      <c r="T560" s="133"/>
      <c r="U560" s="114"/>
      <c r="V560" s="114"/>
    </row>
    <row r="561" spans="1:22" ht="12.75">
      <c r="A561" s="97" t="s">
        <v>281</v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2.75">
      <c r="A562" s="18"/>
      <c r="B562" s="10"/>
      <c r="C562" s="10"/>
      <c r="D562" s="10"/>
      <c r="E562" s="10"/>
      <c r="F562" s="90"/>
      <c r="G562" s="218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2.75">
      <c r="A563" s="105" t="s">
        <v>347</v>
      </c>
      <c r="B563" s="97"/>
      <c r="C563" s="97"/>
      <c r="D563" s="97"/>
      <c r="E563" s="97"/>
      <c r="F563" s="147"/>
      <c r="G563" s="147"/>
      <c r="H563" s="147"/>
      <c r="I563" s="147"/>
      <c r="J563" s="147"/>
      <c r="K563" s="147"/>
      <c r="L563" s="147"/>
      <c r="M563" s="147"/>
      <c r="N563" s="97"/>
      <c r="O563" s="127"/>
      <c r="P563" s="127"/>
      <c r="Q563" s="127"/>
      <c r="R563" s="97"/>
      <c r="S563" s="10"/>
      <c r="T563" s="10"/>
      <c r="U563" s="10"/>
      <c r="V563" s="10"/>
    </row>
    <row r="564" spans="1:22" ht="12.75">
      <c r="A564" s="97"/>
      <c r="B564" s="107"/>
      <c r="C564" s="97"/>
      <c r="D564" s="97"/>
      <c r="E564" s="97"/>
      <c r="F564" s="147"/>
      <c r="G564" s="147"/>
      <c r="H564" s="147"/>
      <c r="I564" s="147"/>
      <c r="J564" s="147"/>
      <c r="K564" s="147"/>
      <c r="L564" s="147"/>
      <c r="M564" s="147"/>
      <c r="N564" s="97"/>
      <c r="O564" s="127"/>
      <c r="P564" s="127"/>
      <c r="Q564" s="127"/>
      <c r="R564" s="97"/>
      <c r="S564" s="10"/>
      <c r="T564" s="10"/>
      <c r="U564" s="10"/>
      <c r="V564" s="10"/>
    </row>
    <row r="565" spans="1:24" ht="12.75">
      <c r="A565" s="100"/>
      <c r="B565" s="105"/>
      <c r="C565" s="411" t="s">
        <v>238</v>
      </c>
      <c r="D565" s="411"/>
      <c r="E565" s="411"/>
      <c r="F565" s="411"/>
      <c r="G565" s="411"/>
      <c r="H565" s="411"/>
      <c r="I565" s="411"/>
      <c r="J565" s="411"/>
      <c r="K565" s="411"/>
      <c r="L565" s="101"/>
      <c r="M565" s="101"/>
      <c r="N565" s="10"/>
      <c r="O565" s="409" t="s">
        <v>239</v>
      </c>
      <c r="P565" s="409"/>
      <c r="Q565" s="409"/>
      <c r="R565" s="409"/>
      <c r="S565" s="409"/>
      <c r="T565" s="409"/>
      <c r="U565" s="409"/>
      <c r="V565" s="409"/>
      <c r="W565" s="410"/>
      <c r="X565" s="410"/>
    </row>
    <row r="566" spans="1:24" ht="12.75">
      <c r="A566" s="101"/>
      <c r="B566" s="102"/>
      <c r="C566" s="101">
        <v>1990</v>
      </c>
      <c r="D566" s="101">
        <v>1992</v>
      </c>
      <c r="E566" s="101">
        <v>1994</v>
      </c>
      <c r="F566" s="106">
        <v>1996</v>
      </c>
      <c r="G566" s="106">
        <v>1998</v>
      </c>
      <c r="H566" s="106">
        <v>2000</v>
      </c>
      <c r="I566" s="106">
        <v>2002</v>
      </c>
      <c r="J566" s="106">
        <v>2004</v>
      </c>
      <c r="K566" s="80">
        <v>2006</v>
      </c>
      <c r="L566" s="106">
        <v>2008</v>
      </c>
      <c r="M566" s="80">
        <v>2010</v>
      </c>
      <c r="N566" s="10"/>
      <c r="O566" s="311" t="s">
        <v>448</v>
      </c>
      <c r="P566" s="311" t="s">
        <v>449</v>
      </c>
      <c r="Q566" s="311" t="s">
        <v>450</v>
      </c>
      <c r="R566" s="311" t="s">
        <v>451</v>
      </c>
      <c r="S566" s="101" t="s">
        <v>452</v>
      </c>
      <c r="T566" s="12" t="s">
        <v>453</v>
      </c>
      <c r="U566" s="12" t="s">
        <v>454</v>
      </c>
      <c r="V566" s="12" t="s">
        <v>455</v>
      </c>
      <c r="W566" s="12" t="s">
        <v>456</v>
      </c>
      <c r="X566" s="12" t="s">
        <v>457</v>
      </c>
    </row>
    <row r="567" spans="1:22" ht="12.75">
      <c r="A567" s="100"/>
      <c r="B567" s="100"/>
      <c r="C567" s="100"/>
      <c r="D567" s="100"/>
      <c r="E567" s="151"/>
      <c r="F567" s="152"/>
      <c r="G567" s="152"/>
      <c r="H567" s="152"/>
      <c r="I567" s="152"/>
      <c r="J567" s="147"/>
      <c r="K567" s="161"/>
      <c r="L567" s="161"/>
      <c r="M567" s="161"/>
      <c r="N567" s="10"/>
      <c r="O567" s="97"/>
      <c r="P567" s="127"/>
      <c r="Q567" s="127"/>
      <c r="R567" s="127"/>
      <c r="S567" s="97"/>
      <c r="T567" s="10"/>
      <c r="U567" s="10"/>
      <c r="V567" s="36"/>
    </row>
    <row r="568" spans="1:24" ht="12.75">
      <c r="A568" s="105" t="s">
        <v>174</v>
      </c>
      <c r="B568" s="100"/>
      <c r="C568" s="153" t="s">
        <v>268</v>
      </c>
      <c r="D568" s="153" t="s">
        <v>268</v>
      </c>
      <c r="E568" s="153" t="s">
        <v>268</v>
      </c>
      <c r="F568" s="154" t="s">
        <v>268</v>
      </c>
      <c r="G568" s="154" t="s">
        <v>268</v>
      </c>
      <c r="H568" s="154" t="s">
        <v>268</v>
      </c>
      <c r="I568" s="154" t="s">
        <v>268</v>
      </c>
      <c r="J568" s="154" t="s">
        <v>268</v>
      </c>
      <c r="K568" s="154" t="s">
        <v>268</v>
      </c>
      <c r="L568" s="154" t="s">
        <v>268</v>
      </c>
      <c r="M568" s="154" t="s">
        <v>268</v>
      </c>
      <c r="N568" s="10"/>
      <c r="O568" s="153" t="s">
        <v>268</v>
      </c>
      <c r="P568" s="153" t="s">
        <v>268</v>
      </c>
      <c r="Q568" s="153" t="s">
        <v>268</v>
      </c>
      <c r="R568" s="154" t="s">
        <v>268</v>
      </c>
      <c r="S568" s="154" t="s">
        <v>268</v>
      </c>
      <c r="T568" s="154" t="s">
        <v>268</v>
      </c>
      <c r="U568" s="154" t="s">
        <v>268</v>
      </c>
      <c r="V568" s="154" t="s">
        <v>268</v>
      </c>
      <c r="W568" s="154" t="s">
        <v>268</v>
      </c>
      <c r="X568" s="154" t="s">
        <v>268</v>
      </c>
    </row>
    <row r="569" spans="1:22" ht="12.75">
      <c r="A569" s="97"/>
      <c r="B569" s="97"/>
      <c r="C569" s="98"/>
      <c r="D569" s="98"/>
      <c r="E569" s="98"/>
      <c r="F569" s="147"/>
      <c r="G569" s="147"/>
      <c r="H569" s="147"/>
      <c r="I569" s="147"/>
      <c r="J569" s="147"/>
      <c r="K569" s="147"/>
      <c r="L569" s="147"/>
      <c r="M569" s="147"/>
      <c r="N569" s="10"/>
      <c r="O569" s="97"/>
      <c r="P569" s="127"/>
      <c r="Q569" s="127"/>
      <c r="R569" s="127"/>
      <c r="S569" s="97"/>
      <c r="T569" s="10"/>
      <c r="U569" s="10"/>
      <c r="V569" s="10"/>
    </row>
    <row r="570" spans="1:24" ht="12.75">
      <c r="A570" s="97" t="s">
        <v>123</v>
      </c>
      <c r="B570" s="97"/>
      <c r="C570" s="112">
        <v>2.54</v>
      </c>
      <c r="D570" s="112">
        <v>4.11</v>
      </c>
      <c r="E570" s="230">
        <v>4.464600000000001</v>
      </c>
      <c r="F570" s="161">
        <v>3.85</v>
      </c>
      <c r="G570" s="161">
        <v>2.06835639914306</v>
      </c>
      <c r="H570" s="161" t="s">
        <v>16</v>
      </c>
      <c r="I570" s="161">
        <v>5.4816</v>
      </c>
      <c r="J570" s="161">
        <v>2.431</v>
      </c>
      <c r="K570" s="161">
        <f>'[1]Table 9'!N68/1000</f>
        <v>1.994</v>
      </c>
      <c r="L570" s="161">
        <v>1.915</v>
      </c>
      <c r="M570" s="161">
        <v>0.66</v>
      </c>
      <c r="N570" s="10"/>
      <c r="O570" s="114">
        <f>($M570/C570)-1</f>
        <v>-0.7401574803149606</v>
      </c>
      <c r="P570" s="114">
        <f>($M570/D570)-1</f>
        <v>-0.8394160583941606</v>
      </c>
      <c r="Q570" s="114">
        <f>($M570/E570)-1</f>
        <v>-0.8521704072033329</v>
      </c>
      <c r="R570" s="114">
        <f>($M570/F570)-1</f>
        <v>-0.8285714285714285</v>
      </c>
      <c r="S570" s="114">
        <f>($M570/G570)-1</f>
        <v>-0.6809060564835709</v>
      </c>
      <c r="T570" s="181" t="s">
        <v>16</v>
      </c>
      <c r="U570" s="114">
        <f>($M570/I570)-1</f>
        <v>-0.8795971978984238</v>
      </c>
      <c r="V570" s="114">
        <f>($M570/J570)-1</f>
        <v>-0.7285067873303167</v>
      </c>
      <c r="W570" s="114">
        <f>($M570/K570)-1</f>
        <v>-0.6690070210631895</v>
      </c>
      <c r="X570" s="114">
        <f>($M570/L570)-1</f>
        <v>-0.6553524804177546</v>
      </c>
    </row>
    <row r="571" spans="1:23" ht="12.75">
      <c r="A571" s="97"/>
      <c r="B571" s="97"/>
      <c r="C571" s="112"/>
      <c r="D571" s="112"/>
      <c r="E571" s="230"/>
      <c r="F571" s="161"/>
      <c r="G571" s="161"/>
      <c r="H571" s="161"/>
      <c r="I571" s="161"/>
      <c r="J571" s="161"/>
      <c r="K571" s="161"/>
      <c r="L571" s="161"/>
      <c r="M571" s="161"/>
      <c r="N571" s="10"/>
      <c r="O571" s="225"/>
      <c r="P571" s="225"/>
      <c r="Q571" s="225"/>
      <c r="R571" s="225"/>
      <c r="S571" s="225"/>
      <c r="T571" s="225"/>
      <c r="U571" s="225"/>
      <c r="V571" s="225"/>
      <c r="W571" s="225"/>
    </row>
    <row r="572" spans="1:24" ht="12.75">
      <c r="A572" s="97" t="s">
        <v>176</v>
      </c>
      <c r="B572" s="97"/>
      <c r="C572" s="112">
        <v>0.51</v>
      </c>
      <c r="D572" s="112">
        <v>3.09</v>
      </c>
      <c r="E572" s="230">
        <v>0.5468</v>
      </c>
      <c r="F572" s="161">
        <v>4.05</v>
      </c>
      <c r="G572" s="161">
        <v>1.73367557283933</v>
      </c>
      <c r="H572" s="161" t="s">
        <v>16</v>
      </c>
      <c r="I572" s="161">
        <v>32.5624</v>
      </c>
      <c r="J572" s="161">
        <v>24.256</v>
      </c>
      <c r="K572" s="161">
        <f>'[1]Table 9'!N155/1000</f>
        <v>1.703</v>
      </c>
      <c r="L572" s="161">
        <v>0.738</v>
      </c>
      <c r="M572" s="161">
        <v>0.427</v>
      </c>
      <c r="N572" s="231"/>
      <c r="O572" s="114">
        <f>($M572/C572)-1</f>
        <v>-0.16274509803921577</v>
      </c>
      <c r="P572" s="114">
        <f>($M572/D572)-1</f>
        <v>-0.8618122977346279</v>
      </c>
      <c r="Q572" s="114">
        <f>($M572/E572)-1</f>
        <v>-0.2190929041697146</v>
      </c>
      <c r="R572" s="114">
        <f>($M572/F572)-1</f>
        <v>-0.8945679012345679</v>
      </c>
      <c r="S572" s="114">
        <f>($M572/G572)-1</f>
        <v>-0.7537024765823516</v>
      </c>
      <c r="T572" s="181" t="s">
        <v>16</v>
      </c>
      <c r="U572" s="114">
        <f>($M572/I572)-1</f>
        <v>-0.986886715966882</v>
      </c>
      <c r="V572" s="114">
        <f>($M572/J572)-1</f>
        <v>-0.9823961081794195</v>
      </c>
      <c r="W572" s="114">
        <f>($M572/K572)-1</f>
        <v>-0.7492660011743981</v>
      </c>
      <c r="X572" s="114">
        <f>($M572/L572)-1</f>
        <v>-0.42140921409214094</v>
      </c>
    </row>
    <row r="573" spans="1:23" ht="12.75">
      <c r="A573" s="97"/>
      <c r="B573" s="97"/>
      <c r="C573" s="112"/>
      <c r="D573" s="112"/>
      <c r="E573" s="230"/>
      <c r="F573" s="161"/>
      <c r="G573" s="161"/>
      <c r="H573" s="161"/>
      <c r="I573" s="161"/>
      <c r="J573" s="161"/>
      <c r="K573" s="161"/>
      <c r="L573" s="161"/>
      <c r="M573" s="161"/>
      <c r="N573" s="10"/>
      <c r="O573" s="225"/>
      <c r="P573" s="225"/>
      <c r="Q573" s="225"/>
      <c r="R573" s="225"/>
      <c r="S573" s="225"/>
      <c r="T573" s="225"/>
      <c r="U573" s="225"/>
      <c r="V573" s="225"/>
      <c r="W573" s="225"/>
    </row>
    <row r="574" spans="1:23" ht="12.75">
      <c r="A574" s="97" t="s">
        <v>125</v>
      </c>
      <c r="B574" s="97"/>
      <c r="C574" s="111"/>
      <c r="D574" s="111"/>
      <c r="E574" s="111"/>
      <c r="F574" s="161"/>
      <c r="G574" s="161"/>
      <c r="H574" s="161"/>
      <c r="I574" s="161"/>
      <c r="J574" s="161"/>
      <c r="K574" s="161"/>
      <c r="L574" s="161"/>
      <c r="M574" s="161"/>
      <c r="N574" s="10"/>
      <c r="O574" s="225"/>
      <c r="P574" s="225"/>
      <c r="Q574" s="225"/>
      <c r="R574" s="225"/>
      <c r="S574" s="225"/>
      <c r="T574" s="225"/>
      <c r="U574" s="225"/>
      <c r="V574" s="225"/>
      <c r="W574" s="225"/>
    </row>
    <row r="575" spans="1:23" ht="12.75">
      <c r="A575" s="97"/>
      <c r="B575" s="97"/>
      <c r="C575" s="112"/>
      <c r="D575" s="111"/>
      <c r="E575" s="111"/>
      <c r="F575" s="111"/>
      <c r="G575" s="161"/>
      <c r="H575" s="161"/>
      <c r="I575" s="161"/>
      <c r="J575" s="161"/>
      <c r="K575" s="161"/>
      <c r="L575" s="161"/>
      <c r="M575" s="161"/>
      <c r="N575" s="10"/>
      <c r="O575" s="225"/>
      <c r="P575" s="225"/>
      <c r="Q575" s="225"/>
      <c r="R575" s="225"/>
      <c r="S575" s="225"/>
      <c r="T575" s="225"/>
      <c r="U575" s="225"/>
      <c r="V575" s="225"/>
      <c r="W575" s="225"/>
    </row>
    <row r="576" spans="1:24" ht="12.75">
      <c r="A576" s="110" t="s">
        <v>257</v>
      </c>
      <c r="B576" s="110"/>
      <c r="C576" s="181" t="s">
        <v>16</v>
      </c>
      <c r="D576" s="181" t="s">
        <v>16</v>
      </c>
      <c r="E576" s="181" t="s">
        <v>16</v>
      </c>
      <c r="F576" s="165" t="s">
        <v>284</v>
      </c>
      <c r="G576" s="181" t="s">
        <v>16</v>
      </c>
      <c r="H576" s="181" t="s">
        <v>16</v>
      </c>
      <c r="I576" s="181" t="s">
        <v>285</v>
      </c>
      <c r="J576" s="181">
        <v>0.012</v>
      </c>
      <c r="K576" s="181" t="s">
        <v>16</v>
      </c>
      <c r="L576" s="181" t="s">
        <v>16</v>
      </c>
      <c r="M576" s="181" t="s">
        <v>16</v>
      </c>
      <c r="N576" s="10"/>
      <c r="O576" s="181" t="s">
        <v>16</v>
      </c>
      <c r="P576" s="181" t="s">
        <v>16</v>
      </c>
      <c r="Q576" s="181" t="s">
        <v>16</v>
      </c>
      <c r="R576" s="181" t="s">
        <v>16</v>
      </c>
      <c r="S576" s="181" t="s">
        <v>16</v>
      </c>
      <c r="T576" s="181" t="s">
        <v>16</v>
      </c>
      <c r="U576" s="181" t="s">
        <v>16</v>
      </c>
      <c r="V576" s="181" t="s">
        <v>16</v>
      </c>
      <c r="W576" s="181" t="s">
        <v>16</v>
      </c>
      <c r="X576" s="181" t="s">
        <v>16</v>
      </c>
    </row>
    <row r="577" spans="1:24" ht="12.75">
      <c r="A577" s="110" t="s">
        <v>258</v>
      </c>
      <c r="B577" s="110"/>
      <c r="C577" s="181" t="s">
        <v>16</v>
      </c>
      <c r="D577" s="181" t="s">
        <v>16</v>
      </c>
      <c r="E577" s="181" t="s">
        <v>16</v>
      </c>
      <c r="F577" s="165" t="s">
        <v>16</v>
      </c>
      <c r="G577" s="181" t="s">
        <v>16</v>
      </c>
      <c r="H577" s="181" t="s">
        <v>16</v>
      </c>
      <c r="I577" s="181" t="s">
        <v>16</v>
      </c>
      <c r="J577" s="181" t="s">
        <v>16</v>
      </c>
      <c r="K577" s="181" t="s">
        <v>16</v>
      </c>
      <c r="L577" s="181" t="s">
        <v>16</v>
      </c>
      <c r="M577" s="181" t="s">
        <v>16</v>
      </c>
      <c r="N577" s="10"/>
      <c r="O577" s="181" t="s">
        <v>16</v>
      </c>
      <c r="P577" s="181" t="s">
        <v>16</v>
      </c>
      <c r="Q577" s="181" t="s">
        <v>16</v>
      </c>
      <c r="R577" s="181" t="s">
        <v>16</v>
      </c>
      <c r="S577" s="181" t="s">
        <v>16</v>
      </c>
      <c r="T577" s="181" t="s">
        <v>16</v>
      </c>
      <c r="U577" s="181" t="s">
        <v>16</v>
      </c>
      <c r="V577" s="181" t="s">
        <v>16</v>
      </c>
      <c r="W577" s="181" t="s">
        <v>16</v>
      </c>
      <c r="X577" s="181" t="s">
        <v>16</v>
      </c>
    </row>
    <row r="578" spans="1:24" ht="12.75">
      <c r="A578" s="110" t="s">
        <v>259</v>
      </c>
      <c r="B578" s="110"/>
      <c r="C578" s="181" t="s">
        <v>16</v>
      </c>
      <c r="D578" s="181" t="s">
        <v>16</v>
      </c>
      <c r="E578" s="181" t="s">
        <v>16</v>
      </c>
      <c r="F578" s="165">
        <v>0.02</v>
      </c>
      <c r="G578" s="164">
        <v>0.0829</v>
      </c>
      <c r="H578" s="164" t="s">
        <v>16</v>
      </c>
      <c r="I578" s="164">
        <v>0.0082</v>
      </c>
      <c r="J578" s="181" t="s">
        <v>16</v>
      </c>
      <c r="K578" s="167">
        <f>74/1000</f>
        <v>0.074</v>
      </c>
      <c r="L578" s="181" t="s">
        <v>16</v>
      </c>
      <c r="M578" s="181" t="s">
        <v>16</v>
      </c>
      <c r="N578" s="10"/>
      <c r="O578" s="181" t="s">
        <v>16</v>
      </c>
      <c r="P578" s="181" t="s">
        <v>16</v>
      </c>
      <c r="Q578" s="181" t="s">
        <v>16</v>
      </c>
      <c r="R578" s="181" t="s">
        <v>16</v>
      </c>
      <c r="S578" s="181" t="s">
        <v>16</v>
      </c>
      <c r="T578" s="181" t="s">
        <v>16</v>
      </c>
      <c r="U578" s="181" t="s">
        <v>16</v>
      </c>
      <c r="V578" s="181" t="s">
        <v>16</v>
      </c>
      <c r="W578" s="181" t="s">
        <v>16</v>
      </c>
      <c r="X578" s="181" t="s">
        <v>16</v>
      </c>
    </row>
    <row r="579" spans="1:24" ht="12.75">
      <c r="A579" s="110" t="s">
        <v>260</v>
      </c>
      <c r="B579" s="110"/>
      <c r="C579" s="181" t="s">
        <v>16</v>
      </c>
      <c r="D579" s="181" t="s">
        <v>16</v>
      </c>
      <c r="E579" s="181" t="s">
        <v>16</v>
      </c>
      <c r="F579" s="165" t="s">
        <v>16</v>
      </c>
      <c r="G579" s="164" t="s">
        <v>16</v>
      </c>
      <c r="H579" s="164" t="s">
        <v>16</v>
      </c>
      <c r="I579" s="164" t="s">
        <v>16</v>
      </c>
      <c r="J579" s="181">
        <v>0.001</v>
      </c>
      <c r="K579" s="164" t="s">
        <v>16</v>
      </c>
      <c r="L579" s="166" t="s">
        <v>273</v>
      </c>
      <c r="M579" s="166" t="s">
        <v>273</v>
      </c>
      <c r="N579" s="10"/>
      <c r="O579" s="181" t="s">
        <v>16</v>
      </c>
      <c r="P579" s="181" t="s">
        <v>16</v>
      </c>
      <c r="Q579" s="181" t="s">
        <v>16</v>
      </c>
      <c r="R579" s="181" t="s">
        <v>16</v>
      </c>
      <c r="S579" s="181" t="s">
        <v>16</v>
      </c>
      <c r="T579" s="181" t="s">
        <v>16</v>
      </c>
      <c r="U579" s="181" t="s">
        <v>16</v>
      </c>
      <c r="V579" s="181" t="s">
        <v>16</v>
      </c>
      <c r="W579" s="181" t="s">
        <v>16</v>
      </c>
      <c r="X579" s="181" t="s">
        <v>16</v>
      </c>
    </row>
    <row r="580" spans="1:24" ht="12.75">
      <c r="A580" s="110" t="s">
        <v>261</v>
      </c>
      <c r="B580" s="110"/>
      <c r="C580" s="181" t="s">
        <v>16</v>
      </c>
      <c r="D580" s="181" t="s">
        <v>16</v>
      </c>
      <c r="E580" s="181" t="s">
        <v>16</v>
      </c>
      <c r="F580" s="181" t="s">
        <v>16</v>
      </c>
      <c r="G580" s="181" t="s">
        <v>16</v>
      </c>
      <c r="H580" s="181" t="s">
        <v>16</v>
      </c>
      <c r="I580" s="181" t="s">
        <v>16</v>
      </c>
      <c r="J580" s="232">
        <v>0.005</v>
      </c>
      <c r="K580" s="164" t="s">
        <v>16</v>
      </c>
      <c r="N580" s="10"/>
      <c r="O580" s="181" t="s">
        <v>16</v>
      </c>
      <c r="P580" s="181" t="s">
        <v>16</v>
      </c>
      <c r="Q580" s="181" t="s">
        <v>16</v>
      </c>
      <c r="R580" s="181" t="s">
        <v>16</v>
      </c>
      <c r="S580" s="181" t="s">
        <v>16</v>
      </c>
      <c r="T580" s="181" t="s">
        <v>16</v>
      </c>
      <c r="U580" s="181" t="s">
        <v>16</v>
      </c>
      <c r="V580" s="181" t="s">
        <v>16</v>
      </c>
      <c r="W580" s="181" t="s">
        <v>16</v>
      </c>
      <c r="X580" s="181" t="s">
        <v>16</v>
      </c>
    </row>
    <row r="581" spans="1:23" ht="12.75">
      <c r="A581" s="97"/>
      <c r="B581" s="97"/>
      <c r="C581" s="111"/>
      <c r="D581" s="111"/>
      <c r="E581" s="111"/>
      <c r="F581" s="161"/>
      <c r="G581" s="161"/>
      <c r="H581" s="161"/>
      <c r="I581" s="161"/>
      <c r="J581" s="161"/>
      <c r="K581" s="161"/>
      <c r="L581" s="161"/>
      <c r="M581" s="161"/>
      <c r="N581" s="10"/>
      <c r="O581" s="225"/>
      <c r="P581" s="225"/>
      <c r="Q581" s="225"/>
      <c r="R581" s="225"/>
      <c r="S581" s="225"/>
      <c r="T581" s="225"/>
      <c r="U581" s="225"/>
      <c r="V581" s="225"/>
      <c r="W581" s="225"/>
    </row>
    <row r="582" spans="1:24" ht="12.75">
      <c r="A582" s="97" t="s">
        <v>185</v>
      </c>
      <c r="B582" s="97"/>
      <c r="C582" s="181" t="s">
        <v>16</v>
      </c>
      <c r="D582" s="181" t="s">
        <v>16</v>
      </c>
      <c r="E582" s="181" t="s">
        <v>16</v>
      </c>
      <c r="F582" s="161">
        <v>0.02</v>
      </c>
      <c r="G582" s="161">
        <v>0.0834441996620951</v>
      </c>
      <c r="H582" s="161" t="s">
        <v>16</v>
      </c>
      <c r="I582" s="161">
        <v>0.0091</v>
      </c>
      <c r="J582" s="161">
        <v>0.017</v>
      </c>
      <c r="K582" s="182">
        <f>'[1]Table 9'!N171/1000</f>
        <v>0.074</v>
      </c>
      <c r="L582" s="182" t="s">
        <v>273</v>
      </c>
      <c r="M582" s="182" t="s">
        <v>273</v>
      </c>
      <c r="N582" s="10"/>
      <c r="O582" s="181" t="s">
        <v>16</v>
      </c>
      <c r="P582" s="181" t="s">
        <v>16</v>
      </c>
      <c r="Q582" s="181" t="s">
        <v>16</v>
      </c>
      <c r="R582" s="181" t="s">
        <v>16</v>
      </c>
      <c r="S582" s="181" t="s">
        <v>16</v>
      </c>
      <c r="T582" s="181" t="s">
        <v>16</v>
      </c>
      <c r="U582" s="181" t="s">
        <v>16</v>
      </c>
      <c r="V582" s="181" t="s">
        <v>16</v>
      </c>
      <c r="W582" s="181" t="s">
        <v>16</v>
      </c>
      <c r="X582" s="181" t="s">
        <v>16</v>
      </c>
    </row>
    <row r="583" spans="1:23" ht="12.75">
      <c r="A583" s="97"/>
      <c r="B583" s="97"/>
      <c r="C583" s="181"/>
      <c r="D583" s="181"/>
      <c r="E583" s="181"/>
      <c r="F583" s="161"/>
      <c r="G583" s="161"/>
      <c r="H583" s="161"/>
      <c r="I583" s="161"/>
      <c r="J583" s="161"/>
      <c r="K583" s="161"/>
      <c r="L583" s="161"/>
      <c r="M583" s="161"/>
      <c r="N583" s="10"/>
      <c r="O583" s="225"/>
      <c r="P583" s="225"/>
      <c r="Q583" s="225"/>
      <c r="R583" s="225"/>
      <c r="S583" s="225"/>
      <c r="T583" s="225"/>
      <c r="U583" s="225"/>
      <c r="V583" s="225"/>
      <c r="W583" s="225"/>
    </row>
    <row r="584" spans="1:24" ht="12.75">
      <c r="A584" s="97" t="s">
        <v>126</v>
      </c>
      <c r="B584" s="97"/>
      <c r="C584" s="111" t="s">
        <v>16</v>
      </c>
      <c r="D584" s="111" t="s">
        <v>16</v>
      </c>
      <c r="E584" s="111" t="s">
        <v>16</v>
      </c>
      <c r="F584" s="181" t="s">
        <v>16</v>
      </c>
      <c r="G584" s="182">
        <v>0.00176574620844084</v>
      </c>
      <c r="H584" s="182" t="s">
        <v>16</v>
      </c>
      <c r="I584" s="182">
        <v>0.0382</v>
      </c>
      <c r="J584" s="114" t="s">
        <v>16</v>
      </c>
      <c r="K584" s="182" t="str">
        <f>'[1]Table 9'!N178</f>
        <v>.</v>
      </c>
      <c r="L584" s="182">
        <v>0.004</v>
      </c>
      <c r="M584" s="182">
        <v>0.002</v>
      </c>
      <c r="N584" s="10"/>
      <c r="O584" s="181" t="s">
        <v>16</v>
      </c>
      <c r="P584" s="181" t="s">
        <v>16</v>
      </c>
      <c r="Q584" s="181" t="s">
        <v>16</v>
      </c>
      <c r="R584" s="181" t="s">
        <v>16</v>
      </c>
      <c r="S584" s="114">
        <f>($M584/G584)-1</f>
        <v>0.13266560643842862</v>
      </c>
      <c r="T584" s="181" t="s">
        <v>16</v>
      </c>
      <c r="U584" s="114">
        <f>($M584/I584)-1</f>
        <v>-0.9476439790575916</v>
      </c>
      <c r="V584" s="181" t="s">
        <v>16</v>
      </c>
      <c r="W584" s="181" t="s">
        <v>16</v>
      </c>
      <c r="X584" s="114">
        <f>($M584/L584)-1</f>
        <v>-0.5</v>
      </c>
    </row>
    <row r="585" spans="1:23" ht="12.75">
      <c r="A585" s="97"/>
      <c r="B585" s="97"/>
      <c r="C585" s="113"/>
      <c r="D585" s="113"/>
      <c r="E585" s="111"/>
      <c r="F585" s="161"/>
      <c r="G585" s="111" t="s">
        <v>16</v>
      </c>
      <c r="H585" s="111"/>
      <c r="I585" s="111"/>
      <c r="J585" s="111"/>
      <c r="K585" s="111"/>
      <c r="L585" s="111"/>
      <c r="M585" s="111"/>
      <c r="N585" s="45"/>
      <c r="O585" s="225"/>
      <c r="P585" s="225"/>
      <c r="Q585" s="225"/>
      <c r="R585" s="225"/>
      <c r="S585" s="225"/>
      <c r="T585" s="225"/>
      <c r="U585" s="225"/>
      <c r="V585" s="225"/>
      <c r="W585" s="225"/>
    </row>
    <row r="586" spans="1:24" ht="12.75">
      <c r="A586" s="97" t="s">
        <v>128</v>
      </c>
      <c r="B586" s="97"/>
      <c r="C586" s="112" t="s">
        <v>279</v>
      </c>
      <c r="D586" s="112">
        <v>0.2</v>
      </c>
      <c r="E586" s="230">
        <v>0.0412</v>
      </c>
      <c r="F586" s="161">
        <v>0.05</v>
      </c>
      <c r="G586" s="161">
        <v>0.0301885721055975</v>
      </c>
      <c r="H586" s="161" t="s">
        <v>16</v>
      </c>
      <c r="I586" s="161">
        <v>0.114</v>
      </c>
      <c r="J586" s="161">
        <v>0.015</v>
      </c>
      <c r="K586" s="161">
        <f>'[1]Table 9'!N230/1000</f>
        <v>0.012</v>
      </c>
      <c r="L586" s="161">
        <v>0.11</v>
      </c>
      <c r="M586" s="161">
        <v>0.018</v>
      </c>
      <c r="N586" s="45"/>
      <c r="O586" s="181" t="s">
        <v>16</v>
      </c>
      <c r="P586" s="114">
        <f>($M586/D586)-1</f>
        <v>-0.91</v>
      </c>
      <c r="Q586" s="114">
        <f>($M586/E586)-1</f>
        <v>-0.5631067961165048</v>
      </c>
      <c r="R586" s="114">
        <f>($M586/F586)-1</f>
        <v>-0.6400000000000001</v>
      </c>
      <c r="S586" s="114">
        <f>($M586/G586)-1</f>
        <v>-0.40374788389999816</v>
      </c>
      <c r="T586" s="181" t="s">
        <v>16</v>
      </c>
      <c r="U586" s="114">
        <f>($M586/I586)-1</f>
        <v>-0.8421052631578947</v>
      </c>
      <c r="V586" s="114">
        <f>($M586/J586)-1</f>
        <v>0.19999999999999996</v>
      </c>
      <c r="W586" s="114">
        <f>($M586/K586)-1</f>
        <v>0.4999999999999998</v>
      </c>
      <c r="X586" s="114">
        <f>($M586/L586)-1</f>
        <v>-0.8363636363636364</v>
      </c>
    </row>
    <row r="587" spans="1:23" ht="12.75">
      <c r="A587" s="97"/>
      <c r="B587" s="97"/>
      <c r="C587" s="113"/>
      <c r="D587" s="112"/>
      <c r="E587" s="230"/>
      <c r="F587" s="161"/>
      <c r="G587" s="111"/>
      <c r="H587" s="111"/>
      <c r="I587" s="111"/>
      <c r="J587" s="111"/>
      <c r="K587" s="111"/>
      <c r="L587" s="111"/>
      <c r="M587" s="111"/>
      <c r="N587" s="45"/>
      <c r="O587" s="111"/>
      <c r="P587" s="111"/>
      <c r="Q587" s="111"/>
      <c r="R587" s="111"/>
      <c r="S587" s="111"/>
      <c r="T587" s="111"/>
      <c r="U587" s="111"/>
      <c r="V587" s="111"/>
      <c r="W587" s="111"/>
    </row>
    <row r="588" spans="1:24" ht="13.5">
      <c r="A588" s="115" t="s">
        <v>141</v>
      </c>
      <c r="B588" s="115"/>
      <c r="C588" s="175">
        <v>3.05</v>
      </c>
      <c r="D588" s="175">
        <v>7.4</v>
      </c>
      <c r="E588" s="233">
        <v>5.0526</v>
      </c>
      <c r="F588" s="185">
        <v>7.96</v>
      </c>
      <c r="G588" s="185">
        <v>3.91743048995852</v>
      </c>
      <c r="H588" s="185" t="s">
        <v>16</v>
      </c>
      <c r="I588" s="185">
        <v>38.2054</v>
      </c>
      <c r="J588" s="185">
        <v>26.72</v>
      </c>
      <c r="K588" s="185">
        <f>K570+K572+K582+K586</f>
        <v>3.783</v>
      </c>
      <c r="L588" s="185">
        <v>2.768</v>
      </c>
      <c r="M588" s="354">
        <v>1.111</v>
      </c>
      <c r="N588" s="234"/>
      <c r="O588" s="379">
        <f>($M588/C588)-1</f>
        <v>-0.6357377049180328</v>
      </c>
      <c r="P588" s="379">
        <f>($M588/D588)-1</f>
        <v>-0.8498648648648649</v>
      </c>
      <c r="Q588" s="379">
        <f>($M588/E588)-1</f>
        <v>-0.7801132090408899</v>
      </c>
      <c r="R588" s="379">
        <f>($M588/F588)-1</f>
        <v>-0.8604271356783919</v>
      </c>
      <c r="S588" s="379">
        <f>($M588/G588)-1</f>
        <v>-0.7163957336708828</v>
      </c>
      <c r="T588" s="386" t="s">
        <v>16</v>
      </c>
      <c r="U588" s="379">
        <f>($M588/I588)-1</f>
        <v>-0.9709203411036136</v>
      </c>
      <c r="V588" s="379">
        <f>($M588/J588)-1</f>
        <v>-0.9584206586826347</v>
      </c>
      <c r="W588" s="379">
        <f>($M588/K588)-1</f>
        <v>-0.7063177372455722</v>
      </c>
      <c r="X588" s="379">
        <f>($M588/L588)-1</f>
        <v>-0.5986271676300579</v>
      </c>
    </row>
    <row r="589" spans="1:14" ht="12.75">
      <c r="A589" s="97"/>
      <c r="B589" s="97"/>
      <c r="C589" s="112"/>
      <c r="D589" s="112"/>
      <c r="E589" s="112"/>
      <c r="F589" s="161"/>
      <c r="G589" s="161"/>
      <c r="H589" s="161"/>
      <c r="I589" s="161"/>
      <c r="J589" s="161"/>
      <c r="K589" s="161"/>
      <c r="L589" s="161"/>
      <c r="M589" s="161"/>
      <c r="N589" s="45"/>
    </row>
    <row r="590" spans="1:24" ht="12.75">
      <c r="A590" s="97" t="s">
        <v>267</v>
      </c>
      <c r="B590" s="97"/>
      <c r="C590" s="111">
        <v>463</v>
      </c>
      <c r="D590" s="111">
        <v>836</v>
      </c>
      <c r="E590" s="113">
        <v>813.2</v>
      </c>
      <c r="F590" s="111">
        <v>729</v>
      </c>
      <c r="G590" s="111">
        <v>391</v>
      </c>
      <c r="H590" s="111" t="s">
        <v>16</v>
      </c>
      <c r="I590" s="111">
        <v>728</v>
      </c>
      <c r="J590" s="188">
        <v>402.5260033472274</v>
      </c>
      <c r="K590" s="113">
        <f>'[1]Table 3'!G19</f>
        <v>370.0647647936508</v>
      </c>
      <c r="L590" s="113">
        <v>401</v>
      </c>
      <c r="M590" s="113">
        <v>191</v>
      </c>
      <c r="N590" s="45"/>
      <c r="O590" s="114">
        <f>($M590/C590)-1</f>
        <v>-0.5874730021598272</v>
      </c>
      <c r="P590" s="114">
        <f>($M590/D590)-1</f>
        <v>-0.7715311004784688</v>
      </c>
      <c r="Q590" s="114">
        <f>($M590/E590)-1</f>
        <v>-0.765125430398426</v>
      </c>
      <c r="R590" s="114">
        <f>($M590/F590)-1</f>
        <v>-0.7379972565157751</v>
      </c>
      <c r="S590" s="114">
        <f>($M590/G590)-1</f>
        <v>-0.5115089514066495</v>
      </c>
      <c r="T590" s="181" t="s">
        <v>16</v>
      </c>
      <c r="U590" s="114">
        <f>($M590/I590)-1</f>
        <v>-0.7376373626373627</v>
      </c>
      <c r="V590" s="114">
        <f>($M590/J590)-1</f>
        <v>-0.5254964936135085</v>
      </c>
      <c r="W590" s="114">
        <f>($M590/K590)-1</f>
        <v>-0.4838741264478337</v>
      </c>
      <c r="X590" s="114">
        <f>($M590/L590)-1</f>
        <v>-0.5236907730673317</v>
      </c>
    </row>
    <row r="591" spans="1:22" ht="12.75">
      <c r="A591" s="235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127"/>
      <c r="P591" s="127"/>
      <c r="Q591" s="127"/>
      <c r="R591" s="97"/>
      <c r="S591" s="10"/>
      <c r="T591" s="10"/>
      <c r="U591" s="10"/>
      <c r="V591" s="10"/>
    </row>
    <row r="592" spans="1:2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2.75">
      <c r="A593" s="105" t="s">
        <v>348</v>
      </c>
      <c r="B593" s="97"/>
      <c r="C593" s="97"/>
      <c r="D593" s="97"/>
      <c r="E593" s="97"/>
      <c r="F593" s="126"/>
      <c r="G593" s="126"/>
      <c r="H593" s="126"/>
      <c r="I593" s="126"/>
      <c r="J593" s="126"/>
      <c r="K593" s="126"/>
      <c r="L593" s="126"/>
      <c r="M593" s="126"/>
      <c r="N593" s="97"/>
      <c r="O593" s="127"/>
      <c r="P593" s="127"/>
      <c r="Q593" s="127"/>
      <c r="R593" s="97"/>
      <c r="S593" s="10"/>
      <c r="T593" s="10"/>
      <c r="U593" s="10"/>
      <c r="V593" s="10"/>
    </row>
    <row r="594" spans="1:22" ht="12.75">
      <c r="A594" s="97"/>
      <c r="B594" s="107"/>
      <c r="C594" s="97"/>
      <c r="D594" s="97"/>
      <c r="E594" s="97"/>
      <c r="F594" s="126"/>
      <c r="G594" s="126"/>
      <c r="H594" s="126"/>
      <c r="I594" s="126"/>
      <c r="J594" s="126"/>
      <c r="K594" s="126"/>
      <c r="L594" s="126"/>
      <c r="M594" s="126"/>
      <c r="N594" s="97"/>
      <c r="O594" s="127"/>
      <c r="P594" s="127"/>
      <c r="Q594" s="127"/>
      <c r="R594" s="97"/>
      <c r="S594" s="10"/>
      <c r="T594" s="10"/>
      <c r="U594" s="10"/>
      <c r="V594" s="10"/>
    </row>
    <row r="595" spans="1:24" ht="12.75">
      <c r="A595" s="100"/>
      <c r="B595" s="105"/>
      <c r="C595" s="411" t="s">
        <v>238</v>
      </c>
      <c r="D595" s="411"/>
      <c r="E595" s="411"/>
      <c r="F595" s="411"/>
      <c r="G595" s="411"/>
      <c r="H595" s="411"/>
      <c r="I595" s="411"/>
      <c r="J595" s="411"/>
      <c r="K595" s="411"/>
      <c r="L595" s="101"/>
      <c r="M595" s="101"/>
      <c r="N595" s="10"/>
      <c r="O595" s="409" t="s">
        <v>239</v>
      </c>
      <c r="P595" s="409"/>
      <c r="Q595" s="409"/>
      <c r="R595" s="409"/>
      <c r="S595" s="409"/>
      <c r="T595" s="409"/>
      <c r="U595" s="409"/>
      <c r="V595" s="409"/>
      <c r="W595" s="410"/>
      <c r="X595" s="410"/>
    </row>
    <row r="596" spans="1:24" ht="12.75">
      <c r="A596" s="105"/>
      <c r="B596" s="105"/>
      <c r="C596" s="101">
        <v>1990</v>
      </c>
      <c r="D596" s="101">
        <v>1992</v>
      </c>
      <c r="E596" s="101">
        <v>1994</v>
      </c>
      <c r="F596" s="106">
        <v>1996</v>
      </c>
      <c r="G596" s="106">
        <v>1998</v>
      </c>
      <c r="H596" s="106">
        <v>2000</v>
      </c>
      <c r="I596" s="106">
        <v>2002</v>
      </c>
      <c r="J596" s="106">
        <v>2004</v>
      </c>
      <c r="K596" s="106">
        <v>2006</v>
      </c>
      <c r="L596" s="106">
        <v>2008</v>
      </c>
      <c r="M596" s="106">
        <v>2010</v>
      </c>
      <c r="N596" s="10"/>
      <c r="O596" s="311" t="s">
        <v>448</v>
      </c>
      <c r="P596" s="311" t="s">
        <v>449</v>
      </c>
      <c r="Q596" s="311" t="s">
        <v>450</v>
      </c>
      <c r="R596" s="311" t="s">
        <v>451</v>
      </c>
      <c r="S596" s="101" t="s">
        <v>452</v>
      </c>
      <c r="T596" s="12" t="s">
        <v>453</v>
      </c>
      <c r="U596" s="12" t="s">
        <v>454</v>
      </c>
      <c r="V596" s="12" t="s">
        <v>455</v>
      </c>
      <c r="W596" s="12" t="s">
        <v>456</v>
      </c>
      <c r="X596" s="12" t="s">
        <v>457</v>
      </c>
    </row>
    <row r="597" spans="1:22" ht="12.75">
      <c r="A597" s="100"/>
      <c r="B597" s="100"/>
      <c r="C597" s="100"/>
      <c r="D597" s="100"/>
      <c r="E597" s="100"/>
      <c r="F597" s="179"/>
      <c r="G597" s="179"/>
      <c r="H597" s="179"/>
      <c r="I597" s="179"/>
      <c r="J597" s="126"/>
      <c r="K597" s="113"/>
      <c r="L597" s="113"/>
      <c r="M597" s="113"/>
      <c r="N597" s="10"/>
      <c r="O597" s="97"/>
      <c r="P597" s="127"/>
      <c r="Q597" s="127"/>
      <c r="R597" s="127"/>
      <c r="S597" s="97"/>
      <c r="T597" s="10"/>
      <c r="U597" s="10"/>
      <c r="V597" s="36"/>
    </row>
    <row r="598" spans="1:24" ht="12.75">
      <c r="A598" s="105" t="s">
        <v>174</v>
      </c>
      <c r="B598" s="105"/>
      <c r="C598" s="101" t="s">
        <v>256</v>
      </c>
      <c r="D598" s="101" t="s">
        <v>256</v>
      </c>
      <c r="E598" s="101" t="s">
        <v>256</v>
      </c>
      <c r="F598" s="130" t="s">
        <v>256</v>
      </c>
      <c r="G598" s="130" t="s">
        <v>256</v>
      </c>
      <c r="H598" s="130" t="s">
        <v>256</v>
      </c>
      <c r="I598" s="130" t="s">
        <v>256</v>
      </c>
      <c r="J598" s="130" t="s">
        <v>256</v>
      </c>
      <c r="K598" s="101" t="s">
        <v>256</v>
      </c>
      <c r="L598" s="130" t="s">
        <v>256</v>
      </c>
      <c r="M598" s="130" t="s">
        <v>256</v>
      </c>
      <c r="N598" s="10"/>
      <c r="O598" s="101" t="s">
        <v>256</v>
      </c>
      <c r="P598" s="101" t="s">
        <v>256</v>
      </c>
      <c r="Q598" s="101" t="s">
        <v>256</v>
      </c>
      <c r="R598" s="130" t="s">
        <v>256</v>
      </c>
      <c r="S598" s="130" t="s">
        <v>256</v>
      </c>
      <c r="T598" s="130" t="s">
        <v>256</v>
      </c>
      <c r="U598" s="130" t="s">
        <v>256</v>
      </c>
      <c r="V598" s="130" t="s">
        <v>256</v>
      </c>
      <c r="W598" s="130" t="s">
        <v>256</v>
      </c>
      <c r="X598" s="130" t="s">
        <v>256</v>
      </c>
    </row>
    <row r="599" spans="1:22" ht="12.75">
      <c r="A599" s="97"/>
      <c r="B599" s="97"/>
      <c r="C599" s="97"/>
      <c r="D599" s="97"/>
      <c r="E599" s="97"/>
      <c r="F599" s="126"/>
      <c r="G599" s="126"/>
      <c r="H599" s="126"/>
      <c r="I599" s="126"/>
      <c r="J599" s="126"/>
      <c r="K599" s="126"/>
      <c r="L599" s="126"/>
      <c r="M599" s="126"/>
      <c r="N599" s="10"/>
      <c r="O599" s="97"/>
      <c r="P599" s="127"/>
      <c r="Q599" s="127"/>
      <c r="R599" s="127"/>
      <c r="S599" s="97"/>
      <c r="T599" s="10"/>
      <c r="U599" s="10"/>
      <c r="V599" s="10"/>
    </row>
    <row r="600" spans="1:24" ht="12.75">
      <c r="A600" s="97" t="s">
        <v>123</v>
      </c>
      <c r="B600" s="97"/>
      <c r="C600" s="113">
        <v>48021</v>
      </c>
      <c r="D600" s="113">
        <v>46325</v>
      </c>
      <c r="E600" s="113">
        <v>52198</v>
      </c>
      <c r="F600" s="113">
        <v>48176</v>
      </c>
      <c r="G600" s="50">
        <v>59997.97009699254</v>
      </c>
      <c r="H600" s="50" t="s">
        <v>16</v>
      </c>
      <c r="I600" s="50">
        <v>52029.8</v>
      </c>
      <c r="J600" s="26">
        <v>39807.22300257443</v>
      </c>
      <c r="K600" s="50">
        <f>'[1]Table 8'!O68</f>
        <v>37699</v>
      </c>
      <c r="L600" s="50">
        <v>44505</v>
      </c>
      <c r="M600" s="50">
        <v>47531</v>
      </c>
      <c r="N600" s="36"/>
      <c r="O600" s="114">
        <f>($M600/C600)-1</f>
        <v>-0.010203869140584354</v>
      </c>
      <c r="P600" s="114">
        <f>($M600/D600)-1</f>
        <v>0.026033459255261793</v>
      </c>
      <c r="Q600" s="114">
        <f>($M600/E600)-1</f>
        <v>-0.08940955592168287</v>
      </c>
      <c r="R600" s="114">
        <f>($M600/F600)-1</f>
        <v>-0.013388409166389947</v>
      </c>
      <c r="S600" s="114">
        <f>($M600/G600)-1</f>
        <v>-0.20778986483773487</v>
      </c>
      <c r="T600" s="167" t="s">
        <v>16</v>
      </c>
      <c r="U600" s="114">
        <f>($M600/I600)-1</f>
        <v>-0.08646583304183375</v>
      </c>
      <c r="V600" s="114">
        <f>($M600/J600)-1</f>
        <v>0.19402953571833081</v>
      </c>
      <c r="W600" s="114">
        <f>($M600/K600)-1</f>
        <v>0.2608026738109763</v>
      </c>
      <c r="X600" s="114">
        <f>($M600/L600)-1</f>
        <v>0.06799236040894274</v>
      </c>
    </row>
    <row r="601" spans="1:23" ht="12.75">
      <c r="A601" s="97"/>
      <c r="B601" s="97"/>
      <c r="C601" s="111"/>
      <c r="D601" s="111"/>
      <c r="E601" s="111"/>
      <c r="F601" s="113"/>
      <c r="G601" s="111"/>
      <c r="H601" s="50" t="s">
        <v>16</v>
      </c>
      <c r="I601" s="111"/>
      <c r="J601" s="111"/>
      <c r="K601" s="111"/>
      <c r="L601" s="111"/>
      <c r="M601" s="111"/>
      <c r="N601" s="36"/>
      <c r="O601" s="111"/>
      <c r="P601" s="111"/>
      <c r="Q601" s="111"/>
      <c r="R601" s="111"/>
      <c r="S601" s="111"/>
      <c r="T601" s="111"/>
      <c r="U601" s="111"/>
      <c r="V601" s="111"/>
      <c r="W601" s="111"/>
    </row>
    <row r="602" spans="1:24" ht="12.75">
      <c r="A602" s="97" t="s">
        <v>176</v>
      </c>
      <c r="B602" s="97"/>
      <c r="C602" s="113">
        <v>13762</v>
      </c>
      <c r="D602" s="113">
        <v>12397</v>
      </c>
      <c r="E602" s="113">
        <v>11308.6</v>
      </c>
      <c r="F602" s="113">
        <v>12316</v>
      </c>
      <c r="G602" s="50">
        <v>12634.700219837418</v>
      </c>
      <c r="H602" s="50" t="s">
        <v>16</v>
      </c>
      <c r="I602" s="50">
        <v>10681.8</v>
      </c>
      <c r="J602" s="26">
        <v>14080.862609390313</v>
      </c>
      <c r="K602" s="50">
        <f>'[1]Table 8'!O154</f>
        <v>12562</v>
      </c>
      <c r="L602" s="50">
        <v>15393</v>
      </c>
      <c r="M602" s="50">
        <v>15029</v>
      </c>
      <c r="N602" s="36"/>
      <c r="O602" s="114">
        <f>($M602/C602)-1</f>
        <v>0.09206510681586977</v>
      </c>
      <c r="P602" s="114">
        <f>($M602/D602)-1</f>
        <v>0.21230942970073396</v>
      </c>
      <c r="Q602" s="114">
        <f>($M602/E602)-1</f>
        <v>0.3289885573811082</v>
      </c>
      <c r="R602" s="114">
        <f>($M602/F602)-1</f>
        <v>0.22028255927249107</v>
      </c>
      <c r="S602" s="114">
        <f>($M602/G602)-1</f>
        <v>0.1895019065354122</v>
      </c>
      <c r="T602" s="167" t="s">
        <v>16</v>
      </c>
      <c r="U602" s="114">
        <f>($M602/I602)-1</f>
        <v>0.4069726076129492</v>
      </c>
      <c r="V602" s="114">
        <f>($M602/J602)-1</f>
        <v>0.06733517802931965</v>
      </c>
      <c r="W602" s="114">
        <f>($M602/K602)-1</f>
        <v>0.1963859258079923</v>
      </c>
      <c r="X602" s="114">
        <f>($M602/L602)-1</f>
        <v>-0.02364711232378358</v>
      </c>
    </row>
    <row r="603" spans="1:23" ht="12.75">
      <c r="A603" s="97"/>
      <c r="B603" s="97"/>
      <c r="C603" s="111"/>
      <c r="D603" s="111"/>
      <c r="E603" s="111"/>
      <c r="F603" s="113"/>
      <c r="G603" s="111"/>
      <c r="H603" s="50"/>
      <c r="I603" s="111"/>
      <c r="J603" s="111"/>
      <c r="K603" s="111"/>
      <c r="L603" s="111"/>
      <c r="M603" s="111"/>
      <c r="N603" s="36"/>
      <c r="O603" s="111"/>
      <c r="P603" s="111"/>
      <c r="Q603" s="111"/>
      <c r="R603" s="111"/>
      <c r="S603" s="111"/>
      <c r="T603" s="111"/>
      <c r="U603" s="111"/>
      <c r="V603" s="111"/>
      <c r="W603" s="111"/>
    </row>
    <row r="604" spans="1:23" ht="12.75">
      <c r="A604" s="97" t="s">
        <v>125</v>
      </c>
      <c r="B604" s="97"/>
      <c r="C604" s="111"/>
      <c r="D604" s="111"/>
      <c r="E604" s="111"/>
      <c r="F604" s="113"/>
      <c r="G604" s="111"/>
      <c r="H604" s="50"/>
      <c r="I604" s="111"/>
      <c r="J604" s="111"/>
      <c r="K604" s="111"/>
      <c r="L604" s="111"/>
      <c r="M604" s="111"/>
      <c r="N604" s="36"/>
      <c r="O604" s="111"/>
      <c r="P604" s="111"/>
      <c r="Q604" s="111"/>
      <c r="R604" s="111"/>
      <c r="S604" s="111"/>
      <c r="T604" s="111"/>
      <c r="U604" s="111"/>
      <c r="V604" s="111"/>
      <c r="W604" s="111"/>
    </row>
    <row r="605" spans="1:23" ht="12.75">
      <c r="A605" s="97"/>
      <c r="B605" s="97"/>
      <c r="C605" s="111"/>
      <c r="D605" s="111"/>
      <c r="E605" s="111"/>
      <c r="F605" s="113"/>
      <c r="G605" s="111"/>
      <c r="H605" s="50"/>
      <c r="I605" s="111"/>
      <c r="J605" s="111"/>
      <c r="K605" s="111"/>
      <c r="L605" s="111"/>
      <c r="M605" s="111"/>
      <c r="N605" s="36"/>
      <c r="O605" s="111"/>
      <c r="P605" s="111"/>
      <c r="Q605" s="111"/>
      <c r="R605" s="111"/>
      <c r="S605" s="111"/>
      <c r="T605" s="111"/>
      <c r="U605" s="111"/>
      <c r="V605" s="111"/>
      <c r="W605" s="111"/>
    </row>
    <row r="606" spans="1:24" ht="12.75">
      <c r="A606" s="110" t="s">
        <v>257</v>
      </c>
      <c r="B606" s="110"/>
      <c r="C606" s="181" t="s">
        <v>16</v>
      </c>
      <c r="D606" s="181" t="s">
        <v>16</v>
      </c>
      <c r="E606" s="181" t="s">
        <v>16</v>
      </c>
      <c r="F606" s="134" t="s">
        <v>16</v>
      </c>
      <c r="G606" s="181" t="s">
        <v>16</v>
      </c>
      <c r="H606" s="136" t="s">
        <v>16</v>
      </c>
      <c r="I606" s="181">
        <v>357.4</v>
      </c>
      <c r="J606" s="181">
        <v>20</v>
      </c>
      <c r="K606" s="167">
        <v>30</v>
      </c>
      <c r="L606" s="167">
        <v>179</v>
      </c>
      <c r="M606" s="167" t="s">
        <v>16</v>
      </c>
      <c r="N606" s="36"/>
      <c r="O606" s="167" t="s">
        <v>16</v>
      </c>
      <c r="P606" s="167" t="s">
        <v>16</v>
      </c>
      <c r="Q606" s="167" t="s">
        <v>16</v>
      </c>
      <c r="R606" s="167" t="s">
        <v>16</v>
      </c>
      <c r="S606" s="167" t="s">
        <v>16</v>
      </c>
      <c r="T606" s="167" t="s">
        <v>16</v>
      </c>
      <c r="U606" s="167" t="s">
        <v>16</v>
      </c>
      <c r="V606" s="167" t="s">
        <v>16</v>
      </c>
      <c r="W606" s="167" t="s">
        <v>16</v>
      </c>
      <c r="X606" s="167" t="s">
        <v>16</v>
      </c>
    </row>
    <row r="607" spans="1:24" ht="12.75">
      <c r="A607" s="110" t="s">
        <v>258</v>
      </c>
      <c r="B607" s="110"/>
      <c r="C607" s="181" t="s">
        <v>16</v>
      </c>
      <c r="D607" s="181" t="s">
        <v>16</v>
      </c>
      <c r="E607" s="181" t="s">
        <v>16</v>
      </c>
      <c r="F607" s="134" t="s">
        <v>16</v>
      </c>
      <c r="G607" s="181" t="s">
        <v>16</v>
      </c>
      <c r="H607" s="136" t="s">
        <v>16</v>
      </c>
      <c r="I607" s="181" t="s">
        <v>16</v>
      </c>
      <c r="J607" s="181" t="s">
        <v>16</v>
      </c>
      <c r="K607" s="167" t="s">
        <v>16</v>
      </c>
      <c r="L607" s="114" t="s">
        <v>16</v>
      </c>
      <c r="M607" s="167" t="s">
        <v>16</v>
      </c>
      <c r="N607" s="36"/>
      <c r="O607" s="181" t="s">
        <v>16</v>
      </c>
      <c r="P607" s="181" t="s">
        <v>16</v>
      </c>
      <c r="Q607" s="181" t="s">
        <v>16</v>
      </c>
      <c r="R607" s="181" t="s">
        <v>16</v>
      </c>
      <c r="S607" s="181" t="s">
        <v>16</v>
      </c>
      <c r="T607" s="167" t="s">
        <v>16</v>
      </c>
      <c r="U607" s="181" t="s">
        <v>16</v>
      </c>
      <c r="V607" s="181" t="s">
        <v>16</v>
      </c>
      <c r="W607" s="181" t="s">
        <v>16</v>
      </c>
      <c r="X607" s="114" t="s">
        <v>16</v>
      </c>
    </row>
    <row r="608" spans="1:24" ht="12.75">
      <c r="A608" s="110" t="s">
        <v>259</v>
      </c>
      <c r="B608" s="110"/>
      <c r="C608" s="134">
        <v>308</v>
      </c>
      <c r="D608" s="134">
        <v>10</v>
      </c>
      <c r="E608" s="181" t="s">
        <v>16</v>
      </c>
      <c r="F608" s="134">
        <v>549</v>
      </c>
      <c r="G608" s="183">
        <v>31.6</v>
      </c>
      <c r="H608" s="136" t="s">
        <v>16</v>
      </c>
      <c r="I608" s="183">
        <v>100.9</v>
      </c>
      <c r="J608" s="181" t="s">
        <v>16</v>
      </c>
      <c r="K608" s="167">
        <v>30</v>
      </c>
      <c r="L608" s="114" t="s">
        <v>16</v>
      </c>
      <c r="M608" s="167" t="s">
        <v>16</v>
      </c>
      <c r="N608" s="36"/>
      <c r="O608" s="167" t="s">
        <v>16</v>
      </c>
      <c r="P608" s="167" t="s">
        <v>16</v>
      </c>
      <c r="Q608" s="167" t="s">
        <v>16</v>
      </c>
      <c r="R608" s="167" t="s">
        <v>16</v>
      </c>
      <c r="S608" s="167" t="s">
        <v>16</v>
      </c>
      <c r="T608" s="167" t="s">
        <v>16</v>
      </c>
      <c r="U608" s="167" t="s">
        <v>16</v>
      </c>
      <c r="V608" s="167" t="s">
        <v>16</v>
      </c>
      <c r="W608" s="167" t="s">
        <v>16</v>
      </c>
      <c r="X608" s="167" t="s">
        <v>16</v>
      </c>
    </row>
    <row r="609" spans="1:24" ht="12.75">
      <c r="A609" s="110" t="s">
        <v>260</v>
      </c>
      <c r="B609" s="110"/>
      <c r="C609" s="134">
        <v>11</v>
      </c>
      <c r="D609" s="134" t="s">
        <v>16</v>
      </c>
      <c r="E609" s="181" t="s">
        <v>16</v>
      </c>
      <c r="F609" s="134">
        <v>70</v>
      </c>
      <c r="G609" s="183">
        <v>109.8</v>
      </c>
      <c r="H609" s="136" t="s">
        <v>16</v>
      </c>
      <c r="I609" s="183">
        <v>1150.7</v>
      </c>
      <c r="J609" s="183">
        <v>1852</v>
      </c>
      <c r="K609" s="167">
        <v>622</v>
      </c>
      <c r="L609" s="167">
        <v>723</v>
      </c>
      <c r="M609" s="167">
        <v>973</v>
      </c>
      <c r="N609" s="36"/>
      <c r="O609" s="167" t="s">
        <v>16</v>
      </c>
      <c r="P609" s="167" t="s">
        <v>16</v>
      </c>
      <c r="Q609" s="167" t="s">
        <v>16</v>
      </c>
      <c r="R609" s="114">
        <f aca="true" t="shared" si="77" ref="R609:X609">($M609/F609)-1</f>
        <v>12.9</v>
      </c>
      <c r="S609" s="114">
        <f t="shared" si="77"/>
        <v>7.861566484517304</v>
      </c>
      <c r="T609" s="167" t="s">
        <v>16</v>
      </c>
      <c r="U609" s="114">
        <f t="shared" si="77"/>
        <v>-0.15442773963674283</v>
      </c>
      <c r="V609" s="114">
        <f t="shared" si="77"/>
        <v>-0.474622030237581</v>
      </c>
      <c r="W609" s="114">
        <f t="shared" si="77"/>
        <v>0.5643086816720257</v>
      </c>
      <c r="X609" s="114">
        <f t="shared" si="77"/>
        <v>0.3457814661134164</v>
      </c>
    </row>
    <row r="610" spans="1:23" ht="12.75">
      <c r="A610" s="110" t="s">
        <v>261</v>
      </c>
      <c r="B610" s="110"/>
      <c r="C610" s="136" t="s">
        <v>16</v>
      </c>
      <c r="D610" s="136" t="s">
        <v>16</v>
      </c>
      <c r="E610" s="136" t="s">
        <v>16</v>
      </c>
      <c r="F610" s="136" t="s">
        <v>16</v>
      </c>
      <c r="G610" s="136" t="s">
        <v>16</v>
      </c>
      <c r="H610" s="136" t="s">
        <v>16</v>
      </c>
      <c r="I610" s="136" t="s">
        <v>16</v>
      </c>
      <c r="J610" s="183">
        <v>642</v>
      </c>
      <c r="K610" s="167">
        <v>71</v>
      </c>
      <c r="L610" s="114" t="s">
        <v>16</v>
      </c>
      <c r="M610" s="167" t="s">
        <v>16</v>
      </c>
      <c r="N610" s="36"/>
      <c r="O610" s="181" t="s">
        <v>16</v>
      </c>
      <c r="P610" s="181" t="s">
        <v>16</v>
      </c>
      <c r="Q610" s="181" t="s">
        <v>16</v>
      </c>
      <c r="R610" s="181" t="s">
        <v>16</v>
      </c>
      <c r="S610" s="181" t="s">
        <v>16</v>
      </c>
      <c r="T610" s="167" t="s">
        <v>16</v>
      </c>
      <c r="U610" s="181" t="s">
        <v>16</v>
      </c>
      <c r="V610" s="181" t="s">
        <v>16</v>
      </c>
      <c r="W610" s="181" t="s">
        <v>16</v>
      </c>
    </row>
    <row r="611" spans="1:24" ht="12.75">
      <c r="A611" s="110" t="s">
        <v>277</v>
      </c>
      <c r="B611" s="110"/>
      <c r="C611" s="136" t="s">
        <v>16</v>
      </c>
      <c r="D611" s="136" t="s">
        <v>16</v>
      </c>
      <c r="E611" s="136" t="s">
        <v>16</v>
      </c>
      <c r="F611" s="136" t="s">
        <v>16</v>
      </c>
      <c r="G611" s="136" t="s">
        <v>16</v>
      </c>
      <c r="H611" s="136" t="s">
        <v>16</v>
      </c>
      <c r="I611" s="136" t="s">
        <v>16</v>
      </c>
      <c r="J611" s="183" t="s">
        <v>16</v>
      </c>
      <c r="K611" s="167">
        <v>57</v>
      </c>
      <c r="L611" s="114" t="s">
        <v>16</v>
      </c>
      <c r="M611" s="167">
        <v>78</v>
      </c>
      <c r="N611" s="36"/>
      <c r="O611" s="167" t="s">
        <v>16</v>
      </c>
      <c r="P611" s="167" t="s">
        <v>16</v>
      </c>
      <c r="Q611" s="167" t="s">
        <v>16</v>
      </c>
      <c r="R611" s="167" t="s">
        <v>16</v>
      </c>
      <c r="S611" s="167" t="s">
        <v>16</v>
      </c>
      <c r="T611" s="167" t="s">
        <v>16</v>
      </c>
      <c r="U611" s="167" t="s">
        <v>16</v>
      </c>
      <c r="V611" s="167" t="s">
        <v>16</v>
      </c>
      <c r="W611" s="114">
        <f>($M611/K611)-1</f>
        <v>0.368421052631579</v>
      </c>
      <c r="X611" s="167" t="s">
        <v>16</v>
      </c>
    </row>
    <row r="612" spans="1:24" ht="12.75">
      <c r="A612" s="110" t="s">
        <v>264</v>
      </c>
      <c r="B612" s="110"/>
      <c r="C612" s="136" t="s">
        <v>16</v>
      </c>
      <c r="D612" s="136" t="s">
        <v>16</v>
      </c>
      <c r="E612" s="136" t="s">
        <v>16</v>
      </c>
      <c r="F612" s="136" t="s">
        <v>16</v>
      </c>
      <c r="G612" s="136" t="s">
        <v>16</v>
      </c>
      <c r="H612" s="136" t="s">
        <v>16</v>
      </c>
      <c r="I612" s="136" t="s">
        <v>16</v>
      </c>
      <c r="J612" s="183">
        <v>128</v>
      </c>
      <c r="K612" s="167">
        <v>57</v>
      </c>
      <c r="L612" s="114" t="s">
        <v>16</v>
      </c>
      <c r="M612" s="167">
        <v>9</v>
      </c>
      <c r="N612" s="36"/>
      <c r="O612" s="167" t="s">
        <v>16</v>
      </c>
      <c r="P612" s="167" t="s">
        <v>16</v>
      </c>
      <c r="Q612" s="167" t="s">
        <v>16</v>
      </c>
      <c r="R612" s="167" t="s">
        <v>16</v>
      </c>
      <c r="S612" s="167" t="s">
        <v>16</v>
      </c>
      <c r="T612" s="167" t="s">
        <v>16</v>
      </c>
      <c r="U612" s="167" t="s">
        <v>16</v>
      </c>
      <c r="V612" s="114">
        <f>($M612/J612)-1</f>
        <v>-0.9296875</v>
      </c>
      <c r="W612" s="114">
        <f>($M612/K612)-1</f>
        <v>-0.8421052631578947</v>
      </c>
      <c r="X612" s="167" t="s">
        <v>16</v>
      </c>
    </row>
    <row r="613" spans="1:23" ht="12.75">
      <c r="A613" s="110" t="s">
        <v>286</v>
      </c>
      <c r="B613" s="97"/>
      <c r="C613" s="181" t="s">
        <v>16</v>
      </c>
      <c r="D613" s="181" t="s">
        <v>16</v>
      </c>
      <c r="E613" s="181" t="s">
        <v>16</v>
      </c>
      <c r="F613" s="134" t="s">
        <v>16</v>
      </c>
      <c r="G613" s="183" t="s">
        <v>16</v>
      </c>
      <c r="H613" s="136" t="s">
        <v>16</v>
      </c>
      <c r="I613" s="183" t="s">
        <v>16</v>
      </c>
      <c r="J613" s="183">
        <v>66</v>
      </c>
      <c r="K613" s="167" t="s">
        <v>16</v>
      </c>
      <c r="L613" s="114" t="s">
        <v>16</v>
      </c>
      <c r="M613" s="167" t="s">
        <v>16</v>
      </c>
      <c r="N613" s="36"/>
      <c r="O613" s="181" t="s">
        <v>16</v>
      </c>
      <c r="P613" s="181" t="s">
        <v>16</v>
      </c>
      <c r="Q613" s="181" t="s">
        <v>16</v>
      </c>
      <c r="R613" s="181" t="s">
        <v>16</v>
      </c>
      <c r="S613" s="181" t="s">
        <v>16</v>
      </c>
      <c r="T613" s="167" t="s">
        <v>16</v>
      </c>
      <c r="U613" s="181" t="s">
        <v>16</v>
      </c>
      <c r="V613" s="181" t="s">
        <v>16</v>
      </c>
      <c r="W613" s="181" t="s">
        <v>16</v>
      </c>
    </row>
    <row r="614" spans="1:23" ht="12.75">
      <c r="A614" s="110"/>
      <c r="B614" s="97"/>
      <c r="C614" s="111"/>
      <c r="D614" s="111"/>
      <c r="E614" s="111"/>
      <c r="F614" s="113"/>
      <c r="G614" s="188"/>
      <c r="H614" s="50"/>
      <c r="I614" s="188"/>
      <c r="J614" s="188"/>
      <c r="K614" s="36"/>
      <c r="L614" s="36"/>
      <c r="M614" s="36"/>
      <c r="N614" s="36"/>
      <c r="O614" s="111"/>
      <c r="P614" s="111"/>
      <c r="Q614" s="111"/>
      <c r="R614" s="111"/>
      <c r="S614" s="111"/>
      <c r="T614" s="111"/>
      <c r="U614" s="111"/>
      <c r="V614" s="111"/>
      <c r="W614" s="111"/>
    </row>
    <row r="615" spans="1:24" ht="12.75">
      <c r="A615" s="97" t="s">
        <v>185</v>
      </c>
      <c r="B615" s="97"/>
      <c r="C615" s="113">
        <v>319</v>
      </c>
      <c r="D615" s="113">
        <v>10</v>
      </c>
      <c r="E615" s="113">
        <v>93.7</v>
      </c>
      <c r="F615" s="113">
        <v>619</v>
      </c>
      <c r="G615" s="50">
        <v>154.98429677352033</v>
      </c>
      <c r="H615" s="50" t="s">
        <v>16</v>
      </c>
      <c r="I615" s="50">
        <v>1608.9</v>
      </c>
      <c r="J615" s="26">
        <v>2708.7316953800855</v>
      </c>
      <c r="K615" s="50">
        <f>'[1]Table 8'!O171</f>
        <v>867</v>
      </c>
      <c r="L615" s="50">
        <v>902</v>
      </c>
      <c r="M615" s="50">
        <v>1061</v>
      </c>
      <c r="N615" s="36"/>
      <c r="O615" s="114">
        <f aca="true" t="shared" si="78" ref="O615:X615">($M615/C615)-1</f>
        <v>2.3260188087774294</v>
      </c>
      <c r="P615" s="114">
        <f t="shared" si="78"/>
        <v>105.1</v>
      </c>
      <c r="Q615" s="114">
        <f t="shared" si="78"/>
        <v>10.323372465314835</v>
      </c>
      <c r="R615" s="114">
        <f t="shared" si="78"/>
        <v>0.7140549273021002</v>
      </c>
      <c r="S615" s="114">
        <f t="shared" si="78"/>
        <v>5.845854851672147</v>
      </c>
      <c r="T615" s="167" t="s">
        <v>16</v>
      </c>
      <c r="U615" s="114">
        <f t="shared" si="78"/>
        <v>-0.3405432282926223</v>
      </c>
      <c r="V615" s="114">
        <f t="shared" si="78"/>
        <v>-0.6083037674755299</v>
      </c>
      <c r="W615" s="114">
        <f t="shared" si="78"/>
        <v>0.22376009227220295</v>
      </c>
      <c r="X615" s="114">
        <f t="shared" si="78"/>
        <v>0.1762749445676275</v>
      </c>
    </row>
    <row r="616" spans="1:23" ht="12.75">
      <c r="A616" s="97"/>
      <c r="B616" s="97"/>
      <c r="C616" s="113"/>
      <c r="D616" s="113"/>
      <c r="E616" s="113"/>
      <c r="F616" s="113"/>
      <c r="G616" s="113"/>
      <c r="H616" s="50"/>
      <c r="I616" s="113"/>
      <c r="J616" s="113"/>
      <c r="K616" s="113"/>
      <c r="L616" s="113"/>
      <c r="M616" s="113"/>
      <c r="N616" s="36"/>
      <c r="O616" s="111"/>
      <c r="P616" s="111"/>
      <c r="Q616" s="111"/>
      <c r="R616" s="111"/>
      <c r="S616" s="111"/>
      <c r="T616" s="111"/>
      <c r="U616" s="111"/>
      <c r="V616" s="111"/>
      <c r="W616" s="111"/>
    </row>
    <row r="617" spans="1:24" ht="12.75">
      <c r="A617" s="97" t="s">
        <v>126</v>
      </c>
      <c r="B617" s="97"/>
      <c r="C617" s="113" t="s">
        <v>16</v>
      </c>
      <c r="D617" s="113" t="s">
        <v>16</v>
      </c>
      <c r="E617" s="113" t="s">
        <v>16</v>
      </c>
      <c r="F617" s="113">
        <v>195</v>
      </c>
      <c r="G617" s="50">
        <v>395.71521128307705</v>
      </c>
      <c r="H617" s="50" t="s">
        <v>16</v>
      </c>
      <c r="I617" s="50">
        <v>1107.8</v>
      </c>
      <c r="J617" s="113">
        <v>114</v>
      </c>
      <c r="K617" s="50">
        <f>'[1]Table 8'!O183</f>
        <v>853</v>
      </c>
      <c r="L617" s="50">
        <v>446</v>
      </c>
      <c r="M617" s="50">
        <v>385</v>
      </c>
      <c r="N617" s="36"/>
      <c r="O617" s="167" t="s">
        <v>16</v>
      </c>
      <c r="P617" s="167" t="s">
        <v>16</v>
      </c>
      <c r="Q617" s="167" t="s">
        <v>16</v>
      </c>
      <c r="R617" s="114">
        <f aca="true" t="shared" si="79" ref="R617:X617">($M617/F617)-1</f>
        <v>0.9743589743589745</v>
      </c>
      <c r="S617" s="114">
        <f t="shared" si="79"/>
        <v>-0.027078087921699523</v>
      </c>
      <c r="T617" s="167" t="s">
        <v>16</v>
      </c>
      <c r="U617" s="114">
        <f t="shared" si="79"/>
        <v>-0.6524643437443582</v>
      </c>
      <c r="V617" s="114">
        <f t="shared" si="79"/>
        <v>2.3771929824561404</v>
      </c>
      <c r="W617" s="114">
        <f t="shared" si="79"/>
        <v>-0.548651817116061</v>
      </c>
      <c r="X617" s="114">
        <f t="shared" si="79"/>
        <v>-0.13677130044843044</v>
      </c>
    </row>
    <row r="618" spans="1:23" ht="12.75">
      <c r="A618" s="97"/>
      <c r="B618" s="97"/>
      <c r="C618" s="113"/>
      <c r="D618" s="113"/>
      <c r="E618" s="113"/>
      <c r="F618" s="113"/>
      <c r="G618" s="50"/>
      <c r="H618" s="50"/>
      <c r="I618" s="50"/>
      <c r="J618" s="50"/>
      <c r="K618" s="50"/>
      <c r="L618" s="50"/>
      <c r="M618" s="50"/>
      <c r="N618" s="36"/>
      <c r="O618" s="111"/>
      <c r="P618" s="111"/>
      <c r="Q618" s="111"/>
      <c r="R618" s="111"/>
      <c r="S618" s="111"/>
      <c r="T618" s="111"/>
      <c r="U618" s="111"/>
      <c r="V618" s="111"/>
      <c r="W618" s="111"/>
    </row>
    <row r="619" spans="1:24" ht="12.75">
      <c r="A619" s="97" t="s">
        <v>227</v>
      </c>
      <c r="B619" s="97"/>
      <c r="C619" s="113" t="s">
        <v>16</v>
      </c>
      <c r="D619" s="113" t="s">
        <v>16</v>
      </c>
      <c r="E619" s="113" t="s">
        <v>16</v>
      </c>
      <c r="F619" s="113" t="s">
        <v>16</v>
      </c>
      <c r="G619" s="50" t="s">
        <v>16</v>
      </c>
      <c r="H619" s="50" t="s">
        <v>16</v>
      </c>
      <c r="I619" s="50">
        <v>71.7</v>
      </c>
      <c r="J619" s="113" t="s">
        <v>16</v>
      </c>
      <c r="K619" s="50" t="s">
        <v>16</v>
      </c>
      <c r="L619" s="50">
        <v>23</v>
      </c>
      <c r="M619" s="50">
        <v>56</v>
      </c>
      <c r="N619" s="36"/>
      <c r="O619" s="167" t="s">
        <v>16</v>
      </c>
      <c r="P619" s="167" t="s">
        <v>16</v>
      </c>
      <c r="Q619" s="167" t="s">
        <v>16</v>
      </c>
      <c r="R619" s="167" t="s">
        <v>16</v>
      </c>
      <c r="S619" s="167" t="s">
        <v>16</v>
      </c>
      <c r="T619" s="167" t="s">
        <v>16</v>
      </c>
      <c r="U619" s="114">
        <f>($M619/I619)-1</f>
        <v>-0.21896792189679226</v>
      </c>
      <c r="V619" s="167" t="s">
        <v>16</v>
      </c>
      <c r="W619" s="167" t="s">
        <v>16</v>
      </c>
      <c r="X619" s="114">
        <f>($M619/L619)-1</f>
        <v>1.4347826086956523</v>
      </c>
    </row>
    <row r="620" spans="1:23" ht="12.75">
      <c r="A620" s="97"/>
      <c r="B620" s="97"/>
      <c r="C620" s="113"/>
      <c r="D620" s="113"/>
      <c r="E620" s="113"/>
      <c r="F620" s="113"/>
      <c r="G620" s="50"/>
      <c r="H620" s="50"/>
      <c r="I620" s="50"/>
      <c r="J620" s="50"/>
      <c r="K620" s="50"/>
      <c r="L620" s="50"/>
      <c r="M620" s="50"/>
      <c r="N620" s="36"/>
      <c r="O620" s="111"/>
      <c r="P620" s="111"/>
      <c r="Q620" s="111"/>
      <c r="R620" s="111"/>
      <c r="S620" s="111"/>
      <c r="T620" s="111"/>
      <c r="U620" s="111"/>
      <c r="V620" s="111"/>
      <c r="W620" s="111"/>
    </row>
    <row r="621" spans="1:24" ht="12.75">
      <c r="A621" s="97" t="s">
        <v>266</v>
      </c>
      <c r="B621" s="97"/>
      <c r="C621" s="113">
        <v>225</v>
      </c>
      <c r="D621" s="113">
        <v>186</v>
      </c>
      <c r="E621" s="113">
        <v>133.9</v>
      </c>
      <c r="F621" s="113">
        <v>137</v>
      </c>
      <c r="G621" s="50">
        <v>128.2810972196305</v>
      </c>
      <c r="H621" s="50" t="s">
        <v>16</v>
      </c>
      <c r="I621" s="50">
        <v>86</v>
      </c>
      <c r="J621" s="113" t="s">
        <v>16</v>
      </c>
      <c r="K621" s="50" t="s">
        <v>16</v>
      </c>
      <c r="L621" s="50" t="s">
        <v>16</v>
      </c>
      <c r="M621" s="50" t="s">
        <v>16</v>
      </c>
      <c r="N621" s="36"/>
      <c r="O621" s="114" t="s">
        <v>16</v>
      </c>
      <c r="P621" s="114" t="s">
        <v>16</v>
      </c>
      <c r="Q621" s="114" t="s">
        <v>16</v>
      </c>
      <c r="R621" s="114" t="s">
        <v>16</v>
      </c>
      <c r="S621" s="114" t="s">
        <v>16</v>
      </c>
      <c r="T621" s="167" t="s">
        <v>16</v>
      </c>
      <c r="U621" s="114" t="s">
        <v>16</v>
      </c>
      <c r="V621" s="114" t="s">
        <v>16</v>
      </c>
      <c r="W621" s="114" t="s">
        <v>16</v>
      </c>
      <c r="X621" s="114" t="s">
        <v>16</v>
      </c>
    </row>
    <row r="622" spans="1:23" ht="12.75">
      <c r="A622" s="97"/>
      <c r="B622" s="97"/>
      <c r="C622" s="113"/>
      <c r="D622" s="113"/>
      <c r="E622" s="113"/>
      <c r="F622" s="113"/>
      <c r="G622" s="113"/>
      <c r="H622" s="50"/>
      <c r="I622" s="113"/>
      <c r="J622" s="113"/>
      <c r="K622" s="113"/>
      <c r="L622" s="113"/>
      <c r="M622" s="113"/>
      <c r="N622" s="36"/>
      <c r="O622" s="111"/>
      <c r="P622" s="111"/>
      <c r="Q622" s="111"/>
      <c r="R622" s="111"/>
      <c r="S622" s="111"/>
      <c r="T622" s="111"/>
      <c r="U622" s="111"/>
      <c r="V622" s="111"/>
      <c r="W622" s="111"/>
    </row>
    <row r="623" spans="1:24" ht="12.75">
      <c r="A623" s="97" t="s">
        <v>128</v>
      </c>
      <c r="B623" s="97"/>
      <c r="C623" s="113" t="s">
        <v>279</v>
      </c>
      <c r="D623" s="113">
        <v>1339</v>
      </c>
      <c r="E623" s="113">
        <v>1546.4</v>
      </c>
      <c r="F623" s="113">
        <v>1945</v>
      </c>
      <c r="G623" s="50">
        <v>2980.4373242109764</v>
      </c>
      <c r="H623" s="50" t="s">
        <v>16</v>
      </c>
      <c r="I623" s="50">
        <v>2078</v>
      </c>
      <c r="J623" s="26">
        <v>2243.372645933752</v>
      </c>
      <c r="K623" s="50">
        <f>'[1]Table 8'!O230</f>
        <v>2306</v>
      </c>
      <c r="L623" s="50">
        <v>2209</v>
      </c>
      <c r="M623" s="50">
        <v>1811</v>
      </c>
      <c r="N623" s="36"/>
      <c r="O623" s="114" t="s">
        <v>16</v>
      </c>
      <c r="P623" s="114">
        <f aca="true" t="shared" si="80" ref="P623:X623">($M623/D623)-1</f>
        <v>0.3525018670649738</v>
      </c>
      <c r="Q623" s="114">
        <f t="shared" si="80"/>
        <v>0.17110708742886693</v>
      </c>
      <c r="R623" s="114">
        <f t="shared" si="80"/>
        <v>-0.06889460154241644</v>
      </c>
      <c r="S623" s="114">
        <f t="shared" si="80"/>
        <v>-0.3923710506210918</v>
      </c>
      <c r="T623" s="167" t="s">
        <v>16</v>
      </c>
      <c r="U623" s="114">
        <f t="shared" si="80"/>
        <v>-0.1284889316650626</v>
      </c>
      <c r="V623" s="114">
        <f t="shared" si="80"/>
        <v>-0.19273331459998566</v>
      </c>
      <c r="W623" s="114">
        <f t="shared" si="80"/>
        <v>-0.2146574154379879</v>
      </c>
      <c r="X623" s="114">
        <f t="shared" si="80"/>
        <v>-0.18017202354006334</v>
      </c>
    </row>
    <row r="624" spans="1:23" ht="12.75">
      <c r="A624" s="97"/>
      <c r="B624" s="97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36"/>
      <c r="O624" s="111"/>
      <c r="P624" s="111"/>
      <c r="Q624" s="111"/>
      <c r="R624" s="111"/>
      <c r="S624" s="111"/>
      <c r="T624" s="111"/>
      <c r="U624" s="111"/>
      <c r="V624" s="111"/>
      <c r="W624" s="111"/>
    </row>
    <row r="625" spans="1:23" ht="12.75">
      <c r="A625" s="97"/>
      <c r="B625" s="97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36"/>
      <c r="O625" s="111"/>
      <c r="P625" s="111"/>
      <c r="Q625" s="111"/>
      <c r="R625" s="111"/>
      <c r="S625" s="111"/>
      <c r="T625" s="111"/>
      <c r="U625" s="111"/>
      <c r="V625" s="111"/>
      <c r="W625" s="111"/>
    </row>
    <row r="626" spans="1:24" ht="13.5">
      <c r="A626" s="115" t="s">
        <v>141</v>
      </c>
      <c r="B626" s="115"/>
      <c r="C626" s="116">
        <v>62328</v>
      </c>
      <c r="D626" s="116">
        <v>60257</v>
      </c>
      <c r="E626" s="116">
        <v>65280.4</v>
      </c>
      <c r="F626" s="116">
        <v>63388</v>
      </c>
      <c r="G626" s="117">
        <v>76292.08824631701</v>
      </c>
      <c r="H626" s="117" t="s">
        <v>16</v>
      </c>
      <c r="I626" s="117">
        <v>67664</v>
      </c>
      <c r="J626" s="117">
        <v>58954.63084310407</v>
      </c>
      <c r="K626" s="117">
        <f>K600+K602+K615+K617+K623</f>
        <v>54287</v>
      </c>
      <c r="L626" s="117">
        <v>63478</v>
      </c>
      <c r="M626" s="267">
        <v>65873</v>
      </c>
      <c r="N626" s="167"/>
      <c r="O626" s="379">
        <f aca="true" t="shared" si="81" ref="O626:X626">($M626/C626)-1</f>
        <v>0.056876524194583444</v>
      </c>
      <c r="P626" s="379">
        <f t="shared" si="81"/>
        <v>0.09320078994971537</v>
      </c>
      <c r="Q626" s="379">
        <f t="shared" si="81"/>
        <v>0.009077763003903172</v>
      </c>
      <c r="R626" s="379">
        <f t="shared" si="81"/>
        <v>0.03920300372310215</v>
      </c>
      <c r="S626" s="379">
        <f t="shared" si="81"/>
        <v>-0.1365683976650094</v>
      </c>
      <c r="T626" s="269" t="s">
        <v>16</v>
      </c>
      <c r="U626" s="379">
        <f t="shared" si="81"/>
        <v>-0.026469023409789516</v>
      </c>
      <c r="V626" s="379">
        <f t="shared" si="81"/>
        <v>0.11735073323260714</v>
      </c>
      <c r="W626" s="379">
        <f t="shared" si="81"/>
        <v>0.2134212610753956</v>
      </c>
      <c r="X626" s="379">
        <f t="shared" si="81"/>
        <v>0.03772960710797446</v>
      </c>
    </row>
    <row r="627" spans="1:23" ht="12.75">
      <c r="A627" s="97"/>
      <c r="B627" s="97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36"/>
      <c r="O627" s="111"/>
      <c r="P627" s="111"/>
      <c r="Q627" s="111"/>
      <c r="R627" s="111"/>
      <c r="S627" s="111"/>
      <c r="T627" s="111"/>
      <c r="U627" s="111"/>
      <c r="V627" s="111"/>
      <c r="W627" s="111"/>
    </row>
    <row r="628" spans="1:24" ht="12.75">
      <c r="A628" s="97" t="s">
        <v>267</v>
      </c>
      <c r="B628" s="97"/>
      <c r="C628" s="113">
        <v>7863</v>
      </c>
      <c r="D628" s="113">
        <v>6540</v>
      </c>
      <c r="E628" s="113">
        <v>5913</v>
      </c>
      <c r="F628" s="113">
        <v>5961</v>
      </c>
      <c r="G628" s="113">
        <v>5515</v>
      </c>
      <c r="H628" s="113" t="s">
        <v>16</v>
      </c>
      <c r="I628" s="113">
        <v>4741</v>
      </c>
      <c r="J628" s="113">
        <v>4516.701548393704</v>
      </c>
      <c r="K628" s="113">
        <f>'[1]Table 3'!G20</f>
        <v>3984.494190205206</v>
      </c>
      <c r="L628" s="113">
        <v>4308</v>
      </c>
      <c r="M628" s="113">
        <v>4041</v>
      </c>
      <c r="N628" s="36"/>
      <c r="O628" s="114">
        <f aca="true" t="shared" si="82" ref="O628:X628">($M628/C628)-1</f>
        <v>-0.48607401755055324</v>
      </c>
      <c r="P628" s="114">
        <f t="shared" si="82"/>
        <v>-0.3821100917431193</v>
      </c>
      <c r="Q628" s="114">
        <f t="shared" si="82"/>
        <v>-0.3165905631659056</v>
      </c>
      <c r="R628" s="114">
        <f t="shared" si="82"/>
        <v>-0.32209360845495727</v>
      </c>
      <c r="S628" s="114">
        <f t="shared" si="82"/>
        <v>-0.26727107887579327</v>
      </c>
      <c r="T628" s="167" t="s">
        <v>16</v>
      </c>
      <c r="U628" s="114">
        <f t="shared" si="82"/>
        <v>-0.14764817549040288</v>
      </c>
      <c r="V628" s="114">
        <f t="shared" si="82"/>
        <v>-0.10532056264883827</v>
      </c>
      <c r="W628" s="114">
        <f t="shared" si="82"/>
        <v>0.014181426072523262</v>
      </c>
      <c r="X628" s="114">
        <f t="shared" si="82"/>
        <v>-0.06197771587743728</v>
      </c>
    </row>
    <row r="629" spans="1:23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ht="12.75">
      <c r="A630" s="10"/>
      <c r="B630" s="10"/>
      <c r="C630" s="10"/>
      <c r="D630" s="10"/>
      <c r="E630" s="9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ht="12.75">
      <c r="A631" s="105" t="s">
        <v>349</v>
      </c>
      <c r="B631" s="97"/>
      <c r="C631" s="97"/>
      <c r="D631" s="97"/>
      <c r="E631" s="97"/>
      <c r="F631" s="147"/>
      <c r="G631" s="147"/>
      <c r="H631" s="147"/>
      <c r="I631" s="147"/>
      <c r="J631" s="147"/>
      <c r="K631" s="147"/>
      <c r="L631" s="147"/>
      <c r="M631" s="147"/>
      <c r="N631" s="97"/>
      <c r="O631" s="127"/>
      <c r="P631" s="127"/>
      <c r="Q631" s="127"/>
      <c r="R631" s="97"/>
      <c r="S631" s="10"/>
      <c r="T631" s="10"/>
      <c r="U631" s="10"/>
      <c r="V631" s="10"/>
      <c r="W631" s="10"/>
    </row>
    <row r="632" spans="1:23" ht="12.75">
      <c r="A632" s="97"/>
      <c r="B632" s="107"/>
      <c r="C632" s="97"/>
      <c r="D632" s="97"/>
      <c r="E632" s="97"/>
      <c r="F632" s="147"/>
      <c r="G632" s="147"/>
      <c r="H632" s="147"/>
      <c r="I632" s="147"/>
      <c r="J632" s="147"/>
      <c r="K632" s="147"/>
      <c r="L632" s="147"/>
      <c r="M632" s="147"/>
      <c r="N632" s="97"/>
      <c r="O632" s="127"/>
      <c r="P632" s="127"/>
      <c r="Q632" s="127"/>
      <c r="R632" s="97"/>
      <c r="S632" s="10"/>
      <c r="T632" s="10"/>
      <c r="U632" s="10"/>
      <c r="V632" s="10"/>
      <c r="W632" s="10"/>
    </row>
    <row r="633" spans="1:24" ht="12.75">
      <c r="A633" s="100"/>
      <c r="B633" s="105"/>
      <c r="C633" s="411" t="s">
        <v>238</v>
      </c>
      <c r="D633" s="411"/>
      <c r="E633" s="411"/>
      <c r="F633" s="411"/>
      <c r="G633" s="411"/>
      <c r="H633" s="411"/>
      <c r="I633" s="411"/>
      <c r="J633" s="411"/>
      <c r="K633" s="411"/>
      <c r="L633" s="101"/>
      <c r="M633" s="101"/>
      <c r="N633" s="10"/>
      <c r="O633" s="409" t="s">
        <v>239</v>
      </c>
      <c r="P633" s="409"/>
      <c r="Q633" s="409"/>
      <c r="R633" s="409"/>
      <c r="S633" s="409"/>
      <c r="T633" s="409"/>
      <c r="U633" s="409"/>
      <c r="V633" s="409"/>
      <c r="W633" s="410"/>
      <c r="X633" s="410"/>
    </row>
    <row r="634" spans="1:24" ht="12.75">
      <c r="A634" s="101"/>
      <c r="B634" s="102"/>
      <c r="C634" s="101">
        <v>1990</v>
      </c>
      <c r="D634" s="101">
        <v>1992</v>
      </c>
      <c r="E634" s="101">
        <v>1994</v>
      </c>
      <c r="F634" s="106">
        <v>1996</v>
      </c>
      <c r="G634" s="106">
        <v>1998</v>
      </c>
      <c r="H634" s="106">
        <v>2000</v>
      </c>
      <c r="I634" s="106">
        <v>2002</v>
      </c>
      <c r="J634" s="106">
        <v>2004</v>
      </c>
      <c r="K634" s="80">
        <v>2006</v>
      </c>
      <c r="L634" s="106">
        <v>2008</v>
      </c>
      <c r="M634" s="80">
        <v>2010</v>
      </c>
      <c r="N634" s="10"/>
      <c r="O634" s="311" t="s">
        <v>448</v>
      </c>
      <c r="P634" s="311" t="s">
        <v>449</v>
      </c>
      <c r="Q634" s="311" t="s">
        <v>450</v>
      </c>
      <c r="R634" s="311" t="s">
        <v>451</v>
      </c>
      <c r="S634" s="101" t="s">
        <v>452</v>
      </c>
      <c r="T634" s="12" t="s">
        <v>453</v>
      </c>
      <c r="U634" s="12" t="s">
        <v>454</v>
      </c>
      <c r="V634" s="12" t="s">
        <v>455</v>
      </c>
      <c r="W634" s="12" t="s">
        <v>456</v>
      </c>
      <c r="X634" s="12" t="s">
        <v>457</v>
      </c>
    </row>
    <row r="635" spans="1:23" ht="12.75">
      <c r="A635" s="100"/>
      <c r="B635" s="100"/>
      <c r="C635" s="100"/>
      <c r="D635" s="100"/>
      <c r="E635" s="151"/>
      <c r="F635" s="152"/>
      <c r="G635" s="152"/>
      <c r="H635" s="152"/>
      <c r="I635" s="152"/>
      <c r="J635" s="147"/>
      <c r="K635" s="161"/>
      <c r="L635" s="161"/>
      <c r="M635" s="161"/>
      <c r="N635" s="10"/>
      <c r="O635" s="97"/>
      <c r="P635" s="127"/>
      <c r="Q635" s="127"/>
      <c r="R635" s="127"/>
      <c r="S635" s="97"/>
      <c r="T635" s="10"/>
      <c r="U635" s="10"/>
      <c r="V635" s="36"/>
      <c r="W635" s="10"/>
    </row>
    <row r="636" spans="1:24" ht="12.75">
      <c r="A636" s="105" t="s">
        <v>174</v>
      </c>
      <c r="B636" s="100"/>
      <c r="C636" s="153" t="s">
        <v>268</v>
      </c>
      <c r="D636" s="153" t="s">
        <v>268</v>
      </c>
      <c r="E636" s="153" t="s">
        <v>268</v>
      </c>
      <c r="F636" s="154" t="s">
        <v>268</v>
      </c>
      <c r="G636" s="154" t="s">
        <v>268</v>
      </c>
      <c r="H636" s="154" t="s">
        <v>268</v>
      </c>
      <c r="I636" s="154" t="s">
        <v>268</v>
      </c>
      <c r="J636" s="154" t="s">
        <v>268</v>
      </c>
      <c r="K636" s="154" t="s">
        <v>268</v>
      </c>
      <c r="L636" s="154" t="s">
        <v>268</v>
      </c>
      <c r="M636" s="154" t="s">
        <v>268</v>
      </c>
      <c r="N636" s="10"/>
      <c r="O636" s="153" t="s">
        <v>268</v>
      </c>
      <c r="P636" s="153" t="s">
        <v>268</v>
      </c>
      <c r="Q636" s="153" t="s">
        <v>268</v>
      </c>
      <c r="R636" s="154" t="s">
        <v>268</v>
      </c>
      <c r="S636" s="154" t="s">
        <v>268</v>
      </c>
      <c r="T636" s="154" t="s">
        <v>268</v>
      </c>
      <c r="U636" s="154" t="s">
        <v>268</v>
      </c>
      <c r="V636" s="154" t="s">
        <v>268</v>
      </c>
      <c r="W636" s="154" t="s">
        <v>268</v>
      </c>
      <c r="X636" s="154" t="s">
        <v>268</v>
      </c>
    </row>
    <row r="637" spans="1:23" ht="12.75">
      <c r="A637" s="97"/>
      <c r="B637" s="97"/>
      <c r="C637" s="98"/>
      <c r="D637" s="98"/>
      <c r="E637" s="98"/>
      <c r="F637" s="147"/>
      <c r="G637" s="147"/>
      <c r="H637" s="147"/>
      <c r="I637" s="147"/>
      <c r="J637" s="147"/>
      <c r="K637" s="147"/>
      <c r="L637" s="147"/>
      <c r="M637" s="147"/>
      <c r="N637" s="10"/>
      <c r="O637" s="97"/>
      <c r="P637" s="127"/>
      <c r="Q637" s="127"/>
      <c r="R637" s="127"/>
      <c r="S637" s="97"/>
      <c r="T637" s="10"/>
      <c r="U637" s="10"/>
      <c r="V637" s="10"/>
      <c r="W637" s="10"/>
    </row>
    <row r="638" spans="1:24" ht="12.75">
      <c r="A638" s="97" t="s">
        <v>123</v>
      </c>
      <c r="B638" s="97"/>
      <c r="C638" s="112">
        <v>56.61</v>
      </c>
      <c r="D638" s="112">
        <v>54.36</v>
      </c>
      <c r="E638" s="112">
        <v>56.2909</v>
      </c>
      <c r="F638" s="161">
        <v>52.11</v>
      </c>
      <c r="G638" s="161">
        <v>51.0726355299137</v>
      </c>
      <c r="H638" s="161" t="s">
        <v>16</v>
      </c>
      <c r="I638" s="161">
        <v>55.3406</v>
      </c>
      <c r="J638" s="161">
        <v>40.104</v>
      </c>
      <c r="K638" s="161">
        <f>'[1]Table 9'!O68/1000</f>
        <v>38.78</v>
      </c>
      <c r="L638" s="161">
        <v>39.96</v>
      </c>
      <c r="M638" s="161">
        <v>33.14</v>
      </c>
      <c r="N638" s="36"/>
      <c r="O638" s="114">
        <f>($M638/C638)-1</f>
        <v>-0.41459106164988513</v>
      </c>
      <c r="P638" s="114">
        <f aca="true" t="shared" si="83" ref="P638:X638">($M638/D638)-1</f>
        <v>-0.39036055923473145</v>
      </c>
      <c r="Q638" s="114">
        <f t="shared" si="83"/>
        <v>-0.41127251474039317</v>
      </c>
      <c r="R638" s="114">
        <f t="shared" si="83"/>
        <v>-0.364037612742276</v>
      </c>
      <c r="S638" s="114">
        <f t="shared" si="83"/>
        <v>-0.3511202299205881</v>
      </c>
      <c r="T638" s="164" t="s">
        <v>16</v>
      </c>
      <c r="U638" s="114">
        <f t="shared" si="83"/>
        <v>-0.40116297980144777</v>
      </c>
      <c r="V638" s="114">
        <f t="shared" si="83"/>
        <v>-0.17364851386395364</v>
      </c>
      <c r="W638" s="114">
        <f t="shared" si="83"/>
        <v>-0.14543579164517795</v>
      </c>
      <c r="X638" s="114">
        <f t="shared" si="83"/>
        <v>-0.17067067067067065</v>
      </c>
    </row>
    <row r="639" spans="1:23" ht="12.75">
      <c r="A639" s="97"/>
      <c r="B639" s="97"/>
      <c r="C639" s="112"/>
      <c r="D639" s="112"/>
      <c r="E639" s="112"/>
      <c r="F639" s="161"/>
      <c r="G639" s="161"/>
      <c r="H639" s="161"/>
      <c r="I639" s="161"/>
      <c r="J639" s="161"/>
      <c r="K639" s="161"/>
      <c r="L639" s="161"/>
      <c r="M639" s="161"/>
      <c r="N639" s="36"/>
      <c r="O639" s="111"/>
      <c r="P639" s="111"/>
      <c r="Q639" s="111"/>
      <c r="R639" s="111"/>
      <c r="S639" s="111"/>
      <c r="T639" s="111"/>
      <c r="U639" s="111"/>
      <c r="V639" s="111"/>
      <c r="W639" s="111"/>
    </row>
    <row r="640" spans="1:24" ht="12.75">
      <c r="A640" s="97" t="s">
        <v>176</v>
      </c>
      <c r="B640" s="97"/>
      <c r="C640" s="112">
        <v>69.27</v>
      </c>
      <c r="D640" s="112">
        <v>68.21</v>
      </c>
      <c r="E640" s="112">
        <v>55.0077</v>
      </c>
      <c r="F640" s="161">
        <v>143.18</v>
      </c>
      <c r="G640" s="161">
        <v>139.864</v>
      </c>
      <c r="H640" s="161" t="s">
        <v>16</v>
      </c>
      <c r="I640" s="161">
        <v>191.8028</v>
      </c>
      <c r="J640" s="161">
        <v>155.299</v>
      </c>
      <c r="K640" s="161">
        <f>'[1]Table 9'!O155/1000</f>
        <v>92.702</v>
      </c>
      <c r="L640" s="161">
        <v>8.603</v>
      </c>
      <c r="M640" s="161">
        <v>9.863</v>
      </c>
      <c r="N640" s="36"/>
      <c r="O640" s="114">
        <f>($M640/C640)-1</f>
        <v>-0.8576151292045618</v>
      </c>
      <c r="P640" s="114">
        <f aca="true" t="shared" si="84" ref="P640:X640">($M640/D640)-1</f>
        <v>-0.8554024336607535</v>
      </c>
      <c r="Q640" s="114">
        <f t="shared" si="84"/>
        <v>-0.8206978295765865</v>
      </c>
      <c r="R640" s="114">
        <f t="shared" si="84"/>
        <v>-0.9311146808213437</v>
      </c>
      <c r="S640" s="114">
        <f t="shared" si="84"/>
        <v>-0.9294814963107019</v>
      </c>
      <c r="T640" s="164" t="s">
        <v>16</v>
      </c>
      <c r="U640" s="114">
        <f t="shared" si="84"/>
        <v>-0.9485773930307587</v>
      </c>
      <c r="V640" s="114">
        <f t="shared" si="84"/>
        <v>-0.9364902542836722</v>
      </c>
      <c r="W640" s="114">
        <f t="shared" si="84"/>
        <v>-0.8936053159586632</v>
      </c>
      <c r="X640" s="114">
        <f t="shared" si="84"/>
        <v>0.14646053702196915</v>
      </c>
    </row>
    <row r="641" spans="1:23" ht="12.75">
      <c r="A641" s="97"/>
      <c r="B641" s="97"/>
      <c r="C641" s="112"/>
      <c r="D641" s="112"/>
      <c r="E641" s="112"/>
      <c r="F641" s="161"/>
      <c r="G641" s="161"/>
      <c r="H641" s="161"/>
      <c r="I641" s="161"/>
      <c r="J641" s="161"/>
      <c r="K641" s="161"/>
      <c r="L641" s="161"/>
      <c r="M641" s="161"/>
      <c r="N641" s="36"/>
      <c r="O641" s="111"/>
      <c r="P641" s="111"/>
      <c r="Q641" s="111"/>
      <c r="R641" s="111"/>
      <c r="S641" s="111"/>
      <c r="T641" s="111"/>
      <c r="U641" s="111"/>
      <c r="V641" s="111"/>
      <c r="W641" s="111"/>
    </row>
    <row r="642" spans="1:23" ht="12.75">
      <c r="A642" s="97" t="s">
        <v>125</v>
      </c>
      <c r="B642" s="97"/>
      <c r="C642" s="112"/>
      <c r="D642" s="112"/>
      <c r="E642" s="112"/>
      <c r="F642" s="161"/>
      <c r="G642" s="161"/>
      <c r="H642" s="161"/>
      <c r="I642" s="161"/>
      <c r="J642" s="161"/>
      <c r="K642" s="161"/>
      <c r="L642" s="161"/>
      <c r="M642" s="161"/>
      <c r="N642" s="36"/>
      <c r="O642" s="111"/>
      <c r="P642" s="111"/>
      <c r="Q642" s="111"/>
      <c r="R642" s="111"/>
      <c r="S642" s="111"/>
      <c r="T642" s="111"/>
      <c r="U642" s="111"/>
      <c r="V642" s="111"/>
      <c r="W642" s="111"/>
    </row>
    <row r="643" spans="1:23" ht="12.75">
      <c r="A643" s="97"/>
      <c r="B643" s="97"/>
      <c r="C643" s="112"/>
      <c r="D643" s="112"/>
      <c r="E643" s="112"/>
      <c r="F643" s="161"/>
      <c r="G643" s="161"/>
      <c r="H643" s="161"/>
      <c r="I643" s="161"/>
      <c r="J643" s="161"/>
      <c r="K643" s="161"/>
      <c r="L643" s="161"/>
      <c r="M643" s="161"/>
      <c r="N643" s="36"/>
      <c r="O643" s="111"/>
      <c r="P643" s="111"/>
      <c r="Q643" s="111"/>
      <c r="R643" s="111"/>
      <c r="S643" s="111"/>
      <c r="T643" s="111"/>
      <c r="U643" s="111"/>
      <c r="V643" s="111"/>
      <c r="W643" s="111"/>
    </row>
    <row r="644" spans="1:24" ht="12.75">
      <c r="A644" s="110" t="s">
        <v>257</v>
      </c>
      <c r="B644" s="97"/>
      <c r="C644" s="164" t="s">
        <v>16</v>
      </c>
      <c r="D644" s="164" t="s">
        <v>16</v>
      </c>
      <c r="E644" s="164" t="s">
        <v>16</v>
      </c>
      <c r="F644" s="165" t="s">
        <v>16</v>
      </c>
      <c r="G644" s="165" t="s">
        <v>16</v>
      </c>
      <c r="H644" s="165" t="s">
        <v>16</v>
      </c>
      <c r="I644" s="165">
        <v>0.0508</v>
      </c>
      <c r="J644" s="166">
        <v>0.003</v>
      </c>
      <c r="K644" s="166">
        <f>4/1000</f>
        <v>0.004</v>
      </c>
      <c r="L644" s="166">
        <v>0.025</v>
      </c>
      <c r="M644" s="164" t="s">
        <v>16</v>
      </c>
      <c r="N644" s="36"/>
      <c r="O644" s="164" t="s">
        <v>16</v>
      </c>
      <c r="P644" s="164" t="s">
        <v>16</v>
      </c>
      <c r="Q644" s="164" t="s">
        <v>16</v>
      </c>
      <c r="R644" s="164" t="s">
        <v>16</v>
      </c>
      <c r="S644" s="164" t="s">
        <v>16</v>
      </c>
      <c r="T644" s="164" t="s">
        <v>16</v>
      </c>
      <c r="U644" s="114">
        <f>($L644/I644)-1</f>
        <v>-0.5078740157480315</v>
      </c>
      <c r="V644" s="114">
        <f>($L644/J644)-1</f>
        <v>7.333333333333334</v>
      </c>
      <c r="W644" s="114">
        <f>($L644/K644)-1</f>
        <v>5.25</v>
      </c>
      <c r="X644" s="164" t="s">
        <v>16</v>
      </c>
    </row>
    <row r="645" spans="1:24" ht="12.75">
      <c r="A645" s="110" t="s">
        <v>258</v>
      </c>
      <c r="B645" s="97"/>
      <c r="C645" s="164" t="s">
        <v>16</v>
      </c>
      <c r="D645" s="164" t="s">
        <v>16</v>
      </c>
      <c r="E645" s="164" t="s">
        <v>16</v>
      </c>
      <c r="F645" s="165" t="s">
        <v>16</v>
      </c>
      <c r="G645" s="165" t="s">
        <v>16</v>
      </c>
      <c r="H645" s="165" t="s">
        <v>16</v>
      </c>
      <c r="I645" s="165" t="s">
        <v>16</v>
      </c>
      <c r="J645" s="164" t="s">
        <v>16</v>
      </c>
      <c r="K645" s="165" t="s">
        <v>16</v>
      </c>
      <c r="L645" s="164" t="s">
        <v>16</v>
      </c>
      <c r="M645" s="164" t="s">
        <v>16</v>
      </c>
      <c r="N645" s="36"/>
      <c r="O645" s="164" t="s">
        <v>16</v>
      </c>
      <c r="P645" s="164" t="s">
        <v>16</v>
      </c>
      <c r="Q645" s="164" t="s">
        <v>16</v>
      </c>
      <c r="R645" s="164" t="s">
        <v>16</v>
      </c>
      <c r="S645" s="164" t="s">
        <v>16</v>
      </c>
      <c r="T645" s="164"/>
      <c r="U645" s="164" t="s">
        <v>16</v>
      </c>
      <c r="V645" s="164" t="s">
        <v>16</v>
      </c>
      <c r="W645" s="164" t="s">
        <v>16</v>
      </c>
      <c r="X645" s="164" t="s">
        <v>16</v>
      </c>
    </row>
    <row r="646" spans="1:23" ht="12.75">
      <c r="A646" s="110" t="s">
        <v>259</v>
      </c>
      <c r="B646" s="97"/>
      <c r="C646" s="164">
        <v>0.17</v>
      </c>
      <c r="D646" s="164">
        <v>0.03</v>
      </c>
      <c r="E646" s="164" t="s">
        <v>16</v>
      </c>
      <c r="F646" s="165">
        <v>0.24</v>
      </c>
      <c r="G646" s="165">
        <v>0.034</v>
      </c>
      <c r="H646" s="165" t="s">
        <v>16</v>
      </c>
      <c r="I646" s="165">
        <v>0.0077</v>
      </c>
      <c r="J646" s="164" t="s">
        <v>16</v>
      </c>
      <c r="K646" s="165">
        <f>90/1000</f>
        <v>0.09</v>
      </c>
      <c r="L646" s="164" t="s">
        <v>16</v>
      </c>
      <c r="M646" s="164" t="s">
        <v>16</v>
      </c>
      <c r="N646" s="36"/>
      <c r="O646" s="114"/>
      <c r="P646" s="114"/>
      <c r="Q646" s="114"/>
      <c r="R646" s="114"/>
      <c r="S646" s="114"/>
      <c r="T646" s="114"/>
      <c r="U646" s="114"/>
      <c r="V646" s="114"/>
      <c r="W646" s="114"/>
    </row>
    <row r="647" spans="1:24" ht="12.75">
      <c r="A647" s="110" t="s">
        <v>260</v>
      </c>
      <c r="B647" s="97"/>
      <c r="C647" s="164" t="s">
        <v>287</v>
      </c>
      <c r="D647" s="164" t="s">
        <v>16</v>
      </c>
      <c r="E647" s="164" t="s">
        <v>16</v>
      </c>
      <c r="F647" s="165" t="s">
        <v>287</v>
      </c>
      <c r="G647" s="165" t="s">
        <v>280</v>
      </c>
      <c r="H647" s="165" t="s">
        <v>16</v>
      </c>
      <c r="I647" s="165" t="s">
        <v>280</v>
      </c>
      <c r="J647" s="165">
        <v>0.012</v>
      </c>
      <c r="K647" s="166">
        <f>2/1000</f>
        <v>0.002</v>
      </c>
      <c r="L647" s="166">
        <v>0.005</v>
      </c>
      <c r="M647" s="166">
        <v>0.009</v>
      </c>
      <c r="N647" s="36"/>
      <c r="O647" s="164" t="s">
        <v>16</v>
      </c>
      <c r="P647" s="164" t="s">
        <v>16</v>
      </c>
      <c r="Q647" s="164" t="s">
        <v>16</v>
      </c>
      <c r="R647" s="164" t="s">
        <v>16</v>
      </c>
      <c r="S647" s="164" t="s">
        <v>16</v>
      </c>
      <c r="T647" s="164" t="s">
        <v>16</v>
      </c>
      <c r="U647" s="164" t="s">
        <v>16</v>
      </c>
      <c r="V647" s="114">
        <f>($M647/J647)-1</f>
        <v>-0.2500000000000001</v>
      </c>
      <c r="W647" s="114">
        <f>($M647/K647)-1</f>
        <v>3.5</v>
      </c>
      <c r="X647" s="114">
        <f>($M647/L647)-1</f>
        <v>0.7999999999999998</v>
      </c>
    </row>
    <row r="648" spans="1:23" ht="12.75">
      <c r="A648" s="110" t="s">
        <v>288</v>
      </c>
      <c r="B648" s="97"/>
      <c r="C648" s="164" t="s">
        <v>16</v>
      </c>
      <c r="D648" s="164" t="s">
        <v>16</v>
      </c>
      <c r="E648" s="164" t="s">
        <v>16</v>
      </c>
      <c r="F648" s="164" t="s">
        <v>16</v>
      </c>
      <c r="G648" s="164" t="s">
        <v>16</v>
      </c>
      <c r="H648" s="164" t="s">
        <v>16</v>
      </c>
      <c r="I648" s="164" t="s">
        <v>16</v>
      </c>
      <c r="J648" s="166">
        <v>0.097</v>
      </c>
      <c r="K648" s="166">
        <f>5/1000</f>
        <v>0.005</v>
      </c>
      <c r="L648" s="164" t="s">
        <v>16</v>
      </c>
      <c r="M648" s="164" t="s">
        <v>16</v>
      </c>
      <c r="N648" s="36"/>
      <c r="O648" s="164" t="s">
        <v>16</v>
      </c>
      <c r="P648" s="164" t="s">
        <v>16</v>
      </c>
      <c r="Q648" s="164" t="s">
        <v>16</v>
      </c>
      <c r="R648" s="164" t="s">
        <v>16</v>
      </c>
      <c r="S648" s="164" t="s">
        <v>16</v>
      </c>
      <c r="T648" s="164"/>
      <c r="U648" s="164" t="s">
        <v>16</v>
      </c>
      <c r="V648" s="164" t="s">
        <v>16</v>
      </c>
      <c r="W648" s="164" t="s">
        <v>16</v>
      </c>
    </row>
    <row r="649" spans="1:24" ht="12.75">
      <c r="A649" s="110" t="s">
        <v>277</v>
      </c>
      <c r="B649" s="97"/>
      <c r="C649" s="164" t="s">
        <v>16</v>
      </c>
      <c r="D649" s="164" t="s">
        <v>16</v>
      </c>
      <c r="E649" s="164" t="s">
        <v>16</v>
      </c>
      <c r="F649" s="164" t="s">
        <v>16</v>
      </c>
      <c r="G649" s="164" t="s">
        <v>16</v>
      </c>
      <c r="H649" s="164" t="s">
        <v>16</v>
      </c>
      <c r="I649" s="164" t="s">
        <v>16</v>
      </c>
      <c r="J649" s="166" t="s">
        <v>16</v>
      </c>
      <c r="K649" s="166">
        <f>6/1000</f>
        <v>0.006</v>
      </c>
      <c r="L649" s="164" t="s">
        <v>16</v>
      </c>
      <c r="M649" s="166">
        <v>0.006</v>
      </c>
      <c r="N649" s="36"/>
      <c r="O649" s="164" t="s">
        <v>16</v>
      </c>
      <c r="P649" s="164" t="s">
        <v>16</v>
      </c>
      <c r="Q649" s="164" t="s">
        <v>16</v>
      </c>
      <c r="R649" s="164" t="s">
        <v>16</v>
      </c>
      <c r="S649" s="164" t="s">
        <v>16</v>
      </c>
      <c r="T649" s="164" t="s">
        <v>16</v>
      </c>
      <c r="U649" s="164" t="s">
        <v>16</v>
      </c>
      <c r="V649" s="164" t="s">
        <v>16</v>
      </c>
      <c r="W649" s="114">
        <f>($M649/K649)-1</f>
        <v>0</v>
      </c>
      <c r="X649" s="164" t="s">
        <v>16</v>
      </c>
    </row>
    <row r="650" spans="1:24" ht="12.75">
      <c r="A650" s="110" t="s">
        <v>264</v>
      </c>
      <c r="B650" s="97"/>
      <c r="C650" s="164" t="s">
        <v>16</v>
      </c>
      <c r="D650" s="164" t="s">
        <v>16</v>
      </c>
      <c r="E650" s="164" t="s">
        <v>16</v>
      </c>
      <c r="F650" s="164" t="s">
        <v>16</v>
      </c>
      <c r="G650" s="164" t="s">
        <v>16</v>
      </c>
      <c r="H650" s="164" t="s">
        <v>16</v>
      </c>
      <c r="I650" s="164" t="s">
        <v>16</v>
      </c>
      <c r="J650" s="166">
        <v>0.014</v>
      </c>
      <c r="K650" s="166">
        <f>9/1000</f>
        <v>0.009</v>
      </c>
      <c r="L650" s="164" t="s">
        <v>16</v>
      </c>
      <c r="M650" s="166">
        <v>0.001</v>
      </c>
      <c r="N650" s="36"/>
      <c r="O650" s="164" t="s">
        <v>16</v>
      </c>
      <c r="P650" s="164" t="s">
        <v>16</v>
      </c>
      <c r="Q650" s="164" t="s">
        <v>16</v>
      </c>
      <c r="R650" s="164" t="s">
        <v>16</v>
      </c>
      <c r="S650" s="164" t="s">
        <v>16</v>
      </c>
      <c r="T650" s="164" t="s">
        <v>16</v>
      </c>
      <c r="U650" s="164" t="s">
        <v>16</v>
      </c>
      <c r="V650" s="114">
        <f>($M650/J650)-1</f>
        <v>-0.9285714285714286</v>
      </c>
      <c r="W650" s="114">
        <f>($M650/K650)-1</f>
        <v>-0.8888888888888888</v>
      </c>
      <c r="X650" s="164" t="s">
        <v>16</v>
      </c>
    </row>
    <row r="651" spans="1:23" ht="12.75">
      <c r="A651" s="110" t="s">
        <v>269</v>
      </c>
      <c r="B651" s="97"/>
      <c r="C651" s="164" t="s">
        <v>16</v>
      </c>
      <c r="D651" s="164" t="s">
        <v>16</v>
      </c>
      <c r="E651" s="164" t="s">
        <v>16</v>
      </c>
      <c r="F651" s="164" t="s">
        <v>16</v>
      </c>
      <c r="G651" s="164" t="s">
        <v>16</v>
      </c>
      <c r="H651" s="164" t="s">
        <v>16</v>
      </c>
      <c r="I651" s="164" t="s">
        <v>16</v>
      </c>
      <c r="J651" s="166">
        <v>0.003</v>
      </c>
      <c r="K651" s="165" t="s">
        <v>16</v>
      </c>
      <c r="L651" s="164" t="s">
        <v>16</v>
      </c>
      <c r="M651" s="164" t="s">
        <v>16</v>
      </c>
      <c r="N651" s="36"/>
      <c r="O651" s="164" t="s">
        <v>16</v>
      </c>
      <c r="P651" s="164" t="s">
        <v>16</v>
      </c>
      <c r="Q651" s="164" t="s">
        <v>16</v>
      </c>
      <c r="R651" s="164" t="s">
        <v>16</v>
      </c>
      <c r="S651" s="164" t="s">
        <v>16</v>
      </c>
      <c r="T651" s="164"/>
      <c r="U651" s="164" t="s">
        <v>16</v>
      </c>
      <c r="V651" s="164" t="s">
        <v>16</v>
      </c>
      <c r="W651" s="164" t="s">
        <v>16</v>
      </c>
    </row>
    <row r="652" spans="1:23" ht="12.75">
      <c r="A652" s="97"/>
      <c r="B652" s="97"/>
      <c r="C652" s="112"/>
      <c r="D652" s="112"/>
      <c r="E652" s="112"/>
      <c r="F652" s="161"/>
      <c r="G652" s="161"/>
      <c r="H652" s="161"/>
      <c r="I652" s="161"/>
      <c r="J652" s="161"/>
      <c r="K652" s="161"/>
      <c r="L652" s="161"/>
      <c r="M652" s="161"/>
      <c r="N652" s="36"/>
      <c r="O652" s="111"/>
      <c r="P652" s="111"/>
      <c r="Q652" s="111"/>
      <c r="R652" s="111"/>
      <c r="S652" s="111"/>
      <c r="T652" s="111"/>
      <c r="U652" s="111"/>
      <c r="V652" s="111"/>
      <c r="W652" s="111"/>
    </row>
    <row r="653" spans="1:24" ht="12.75">
      <c r="A653" s="97" t="s">
        <v>185</v>
      </c>
      <c r="B653" s="97"/>
      <c r="C653" s="112">
        <v>0.17</v>
      </c>
      <c r="D653" s="112">
        <v>0.03</v>
      </c>
      <c r="E653" s="112">
        <v>0.2521</v>
      </c>
      <c r="F653" s="161">
        <v>0.24</v>
      </c>
      <c r="G653" s="161">
        <v>0.0364974527677941</v>
      </c>
      <c r="H653" s="161" t="s">
        <v>16</v>
      </c>
      <c r="I653" s="161">
        <v>0.066</v>
      </c>
      <c r="J653" s="161">
        <v>0.13</v>
      </c>
      <c r="K653" s="182">
        <f>SUM(K644:K650)</f>
        <v>0.116</v>
      </c>
      <c r="L653" s="182">
        <v>0.03</v>
      </c>
      <c r="M653" s="182">
        <v>0.016</v>
      </c>
      <c r="N653" s="36"/>
      <c r="O653" s="114">
        <f aca="true" t="shared" si="85" ref="O653:X653">($M653/C653)-1</f>
        <v>-0.9058823529411765</v>
      </c>
      <c r="P653" s="114">
        <f t="shared" si="85"/>
        <v>-0.4666666666666667</v>
      </c>
      <c r="Q653" s="114">
        <f t="shared" si="85"/>
        <v>-0.9365331217770726</v>
      </c>
      <c r="R653" s="114">
        <f t="shared" si="85"/>
        <v>-0.9333333333333333</v>
      </c>
      <c r="S653" s="114">
        <f t="shared" si="85"/>
        <v>-0.5616132418392047</v>
      </c>
      <c r="T653" s="164" t="s">
        <v>16</v>
      </c>
      <c r="U653" s="114">
        <f t="shared" si="85"/>
        <v>-0.7575757575757576</v>
      </c>
      <c r="V653" s="114">
        <f t="shared" si="85"/>
        <v>-0.8769230769230769</v>
      </c>
      <c r="W653" s="114">
        <f t="shared" si="85"/>
        <v>-0.8620689655172413</v>
      </c>
      <c r="X653" s="114">
        <f t="shared" si="85"/>
        <v>-0.4666666666666667</v>
      </c>
    </row>
    <row r="654" spans="1:23" ht="12.75">
      <c r="A654" s="97"/>
      <c r="B654" s="97"/>
      <c r="C654" s="112"/>
      <c r="D654" s="112"/>
      <c r="E654" s="112"/>
      <c r="F654" s="161"/>
      <c r="G654" s="161"/>
      <c r="H654" s="161"/>
      <c r="I654" s="161"/>
      <c r="J654" s="161"/>
      <c r="K654" s="161"/>
      <c r="L654" s="161"/>
      <c r="M654" s="161"/>
      <c r="N654" s="36"/>
      <c r="O654" s="111"/>
      <c r="P654" s="111"/>
      <c r="Q654" s="111"/>
      <c r="R654" s="111"/>
      <c r="S654" s="111"/>
      <c r="T654" s="111"/>
      <c r="U654" s="111"/>
      <c r="V654" s="111"/>
      <c r="W654" s="111"/>
    </row>
    <row r="655" spans="1:24" ht="12.75">
      <c r="A655" s="97" t="s">
        <v>126</v>
      </c>
      <c r="B655" s="97"/>
      <c r="C655" s="111" t="s">
        <v>16</v>
      </c>
      <c r="D655" s="111" t="s">
        <v>16</v>
      </c>
      <c r="E655" s="111" t="s">
        <v>16</v>
      </c>
      <c r="F655" s="111">
        <v>0.04</v>
      </c>
      <c r="G655" s="161">
        <v>0.08148822605735759</v>
      </c>
      <c r="H655" s="161" t="s">
        <v>16</v>
      </c>
      <c r="I655" s="161">
        <v>0.1805</v>
      </c>
      <c r="J655" s="161">
        <v>0.016</v>
      </c>
      <c r="K655" s="161">
        <f>'[1]Table 9'!O178/1000</f>
        <v>0.211</v>
      </c>
      <c r="L655" s="161">
        <v>0.057</v>
      </c>
      <c r="M655" s="161">
        <v>0.081</v>
      </c>
      <c r="N655" s="36"/>
      <c r="O655" s="164" t="s">
        <v>16</v>
      </c>
      <c r="P655" s="164" t="s">
        <v>16</v>
      </c>
      <c r="Q655" s="164" t="s">
        <v>16</v>
      </c>
      <c r="R655" s="114">
        <f aca="true" t="shared" si="86" ref="R655:X655">($M655/F655)-1</f>
        <v>1.025</v>
      </c>
      <c r="S655" s="114">
        <f t="shared" si="86"/>
        <v>-0.005991369317745798</v>
      </c>
      <c r="T655" s="164" t="s">
        <v>16</v>
      </c>
      <c r="U655" s="114">
        <f t="shared" si="86"/>
        <v>-0.5512465373961218</v>
      </c>
      <c r="V655" s="114">
        <f t="shared" si="86"/>
        <v>4.0625</v>
      </c>
      <c r="W655" s="114">
        <f t="shared" si="86"/>
        <v>-0.6161137440758293</v>
      </c>
      <c r="X655" s="114">
        <f t="shared" si="86"/>
        <v>0.42105263157894735</v>
      </c>
    </row>
    <row r="656" spans="1:23" ht="12.75">
      <c r="A656" s="97"/>
      <c r="B656" s="97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36"/>
      <c r="O656" s="111"/>
      <c r="P656" s="111"/>
      <c r="Q656" s="111"/>
      <c r="R656" s="111"/>
      <c r="S656" s="111"/>
      <c r="T656" s="111"/>
      <c r="U656" s="111"/>
      <c r="V656" s="111"/>
      <c r="W656" s="111"/>
    </row>
    <row r="657" spans="1:24" ht="12.75">
      <c r="A657" s="97" t="s">
        <v>227</v>
      </c>
      <c r="B657" s="97"/>
      <c r="C657" s="111" t="s">
        <v>16</v>
      </c>
      <c r="D657" s="111" t="s">
        <v>16</v>
      </c>
      <c r="E657" s="111" t="s">
        <v>16</v>
      </c>
      <c r="F657" s="111" t="s">
        <v>16</v>
      </c>
      <c r="G657" s="111" t="s">
        <v>16</v>
      </c>
      <c r="H657" s="111" t="s">
        <v>16</v>
      </c>
      <c r="I657" s="111">
        <v>0.1721</v>
      </c>
      <c r="J657" s="111" t="s">
        <v>16</v>
      </c>
      <c r="K657" s="111" t="s">
        <v>16</v>
      </c>
      <c r="L657" s="111">
        <v>0.069</v>
      </c>
      <c r="M657" s="111">
        <v>0.168</v>
      </c>
      <c r="N657" s="36"/>
      <c r="O657" s="164" t="s">
        <v>16</v>
      </c>
      <c r="P657" s="164" t="s">
        <v>16</v>
      </c>
      <c r="Q657" s="164" t="s">
        <v>16</v>
      </c>
      <c r="R657" s="164" t="s">
        <v>16</v>
      </c>
      <c r="S657" s="164" t="s">
        <v>16</v>
      </c>
      <c r="T657" s="164" t="s">
        <v>16</v>
      </c>
      <c r="U657" s="114">
        <f>($M657/I657)-1</f>
        <v>-0.02382335851249273</v>
      </c>
      <c r="V657" s="164" t="s">
        <v>16</v>
      </c>
      <c r="W657" s="164" t="s">
        <v>16</v>
      </c>
      <c r="X657" s="114">
        <f>($M657/L657)-1</f>
        <v>1.4347826086956523</v>
      </c>
    </row>
    <row r="658" spans="1:23" ht="12.75">
      <c r="A658" s="97"/>
      <c r="B658" s="97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36"/>
      <c r="O658" s="111"/>
      <c r="P658" s="111"/>
      <c r="Q658" s="111"/>
      <c r="R658" s="111"/>
      <c r="S658" s="111"/>
      <c r="T658" s="111"/>
      <c r="U658" s="111"/>
      <c r="V658" s="111"/>
      <c r="W658" s="111"/>
    </row>
    <row r="659" spans="1:23" ht="12.75">
      <c r="A659" s="97" t="s">
        <v>266</v>
      </c>
      <c r="B659" s="97"/>
      <c r="C659" s="112">
        <v>0.5</v>
      </c>
      <c r="D659" s="112">
        <v>0.41</v>
      </c>
      <c r="E659" s="112">
        <v>0.2948</v>
      </c>
      <c r="F659" s="161">
        <v>0.3</v>
      </c>
      <c r="G659" s="161">
        <v>0.282474976077626</v>
      </c>
      <c r="H659" s="161" t="s">
        <v>16</v>
      </c>
      <c r="I659" s="161">
        <v>0.1273</v>
      </c>
      <c r="J659" s="111" t="s">
        <v>16</v>
      </c>
      <c r="K659" s="161" t="s">
        <v>16</v>
      </c>
      <c r="L659" s="161" t="s">
        <v>16</v>
      </c>
      <c r="M659" s="161" t="s">
        <v>16</v>
      </c>
      <c r="N659" s="36"/>
      <c r="O659" s="111" t="s">
        <v>16</v>
      </c>
      <c r="P659" s="111" t="s">
        <v>16</v>
      </c>
      <c r="Q659" s="111" t="s">
        <v>16</v>
      </c>
      <c r="R659" s="111" t="s">
        <v>16</v>
      </c>
      <c r="S659" s="111" t="s">
        <v>16</v>
      </c>
      <c r="T659" s="111"/>
      <c r="U659" s="111" t="s">
        <v>16</v>
      </c>
      <c r="V659" s="111" t="s">
        <v>16</v>
      </c>
      <c r="W659" s="111" t="s">
        <v>16</v>
      </c>
    </row>
    <row r="660" spans="1:23" ht="12.75">
      <c r="A660" s="97"/>
      <c r="B660" s="97"/>
      <c r="C660" s="112"/>
      <c r="D660" s="112"/>
      <c r="E660" s="112"/>
      <c r="F660" s="161"/>
      <c r="G660" s="161"/>
      <c r="H660" s="161"/>
      <c r="I660" s="161"/>
      <c r="J660" s="161"/>
      <c r="K660" s="161"/>
      <c r="L660" s="161"/>
      <c r="M660" s="161"/>
      <c r="N660" s="36"/>
      <c r="O660" s="111"/>
      <c r="P660" s="111"/>
      <c r="Q660" s="111"/>
      <c r="R660" s="111"/>
      <c r="S660" s="111"/>
      <c r="T660" s="111"/>
      <c r="U660" s="111"/>
      <c r="V660" s="111"/>
      <c r="W660" s="111"/>
    </row>
    <row r="661" spans="1:24" ht="12.75">
      <c r="A661" s="97" t="s">
        <v>128</v>
      </c>
      <c r="B661" s="97"/>
      <c r="C661" s="112" t="s">
        <v>279</v>
      </c>
      <c r="D661" s="112">
        <v>0.54</v>
      </c>
      <c r="E661" s="112">
        <v>0.8627</v>
      </c>
      <c r="F661" s="161">
        <v>0.36</v>
      </c>
      <c r="G661" s="161">
        <v>1.22346382010421</v>
      </c>
      <c r="H661" s="161" t="s">
        <v>16</v>
      </c>
      <c r="I661" s="161" t="s">
        <v>16</v>
      </c>
      <c r="J661" s="161">
        <v>0.475</v>
      </c>
      <c r="K661" s="161">
        <f>'[1]Table 9'!O230/1000</f>
        <v>2.487</v>
      </c>
      <c r="L661" s="161">
        <v>0.443</v>
      </c>
      <c r="M661" s="161">
        <v>0.578</v>
      </c>
      <c r="N661" s="36"/>
      <c r="O661" s="164" t="s">
        <v>16</v>
      </c>
      <c r="P661" s="114">
        <f aca="true" t="shared" si="87" ref="P661:X661">($M661/D661)-1</f>
        <v>0.0703703703703702</v>
      </c>
      <c r="Q661" s="114">
        <f t="shared" si="87"/>
        <v>-0.33001043236351</v>
      </c>
      <c r="R661" s="114">
        <f t="shared" si="87"/>
        <v>0.6055555555555554</v>
      </c>
      <c r="S661" s="114">
        <f t="shared" si="87"/>
        <v>-0.5275708275944211</v>
      </c>
      <c r="T661" s="164" t="s">
        <v>16</v>
      </c>
      <c r="U661" s="164" t="s">
        <v>16</v>
      </c>
      <c r="V661" s="114">
        <f t="shared" si="87"/>
        <v>0.21684210526315795</v>
      </c>
      <c r="W661" s="114">
        <f t="shared" si="87"/>
        <v>-0.7675914756735023</v>
      </c>
      <c r="X661" s="114">
        <f t="shared" si="87"/>
        <v>0.30474040632054167</v>
      </c>
    </row>
    <row r="662" spans="1:23" ht="12.75">
      <c r="A662" s="97"/>
      <c r="B662" s="97"/>
      <c r="C662" s="112"/>
      <c r="D662" s="112"/>
      <c r="E662" s="112"/>
      <c r="F662" s="161"/>
      <c r="G662" s="161"/>
      <c r="H662" s="161"/>
      <c r="I662" s="161"/>
      <c r="J662" s="161"/>
      <c r="K662" s="161"/>
      <c r="L662" s="161"/>
      <c r="M662" s="161"/>
      <c r="N662" s="36"/>
      <c r="O662" s="111"/>
      <c r="P662" s="111"/>
      <c r="Q662" s="111"/>
      <c r="R662" s="111"/>
      <c r="S662" s="111"/>
      <c r="T662" s="111"/>
      <c r="U662" s="111"/>
      <c r="V662" s="111"/>
      <c r="W662" s="111"/>
    </row>
    <row r="663" spans="1:23" ht="12.75">
      <c r="A663" s="97"/>
      <c r="B663" s="97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36"/>
      <c r="O663" s="111"/>
      <c r="P663" s="111"/>
      <c r="Q663" s="111"/>
      <c r="R663" s="111"/>
      <c r="S663" s="111"/>
      <c r="T663" s="111"/>
      <c r="U663" s="111"/>
      <c r="V663" s="111"/>
      <c r="W663" s="111"/>
    </row>
    <row r="664" spans="1:24" ht="13.5">
      <c r="A664" s="115" t="s">
        <v>141</v>
      </c>
      <c r="B664" s="115"/>
      <c r="C664" s="175">
        <v>126.55</v>
      </c>
      <c r="D664" s="175">
        <v>123.55</v>
      </c>
      <c r="E664" s="175">
        <v>112.708</v>
      </c>
      <c r="F664" s="185">
        <v>196.23</v>
      </c>
      <c r="G664" s="185">
        <v>192.561</v>
      </c>
      <c r="H664" s="185" t="s">
        <v>16</v>
      </c>
      <c r="I664" s="185">
        <v>248.72</v>
      </c>
      <c r="J664" s="185">
        <v>196.025</v>
      </c>
      <c r="K664" s="185">
        <f>K638+K640+K653+K655+K661</f>
        <v>134.29600000000002</v>
      </c>
      <c r="L664" s="185">
        <v>49.162</v>
      </c>
      <c r="M664" s="354">
        <v>43.85</v>
      </c>
      <c r="N664" s="167"/>
      <c r="O664" s="379">
        <f aca="true" t="shared" si="88" ref="O664:X664">($M664/C664)-1</f>
        <v>-0.6534966416436191</v>
      </c>
      <c r="P664" s="379">
        <f t="shared" si="88"/>
        <v>-0.6450829623634156</v>
      </c>
      <c r="Q664" s="379">
        <f t="shared" si="88"/>
        <v>-0.6109415480711218</v>
      </c>
      <c r="R664" s="379">
        <f t="shared" si="88"/>
        <v>-0.776537736329817</v>
      </c>
      <c r="S664" s="379">
        <f t="shared" si="88"/>
        <v>-0.7722799528461111</v>
      </c>
      <c r="T664" s="387" t="s">
        <v>16</v>
      </c>
      <c r="U664" s="379">
        <f t="shared" si="88"/>
        <v>-0.8236973303312962</v>
      </c>
      <c r="V664" s="379">
        <f t="shared" si="88"/>
        <v>-0.7763040428516771</v>
      </c>
      <c r="W664" s="379">
        <f t="shared" si="88"/>
        <v>-0.673482456662894</v>
      </c>
      <c r="X664" s="379">
        <f t="shared" si="88"/>
        <v>-0.10805093364793938</v>
      </c>
    </row>
    <row r="665" spans="1:23" ht="12.75">
      <c r="A665" s="97"/>
      <c r="B665" s="97"/>
      <c r="C665" s="112"/>
      <c r="D665" s="112"/>
      <c r="E665" s="112"/>
      <c r="F665" s="161"/>
      <c r="G665" s="161"/>
      <c r="H665" s="161"/>
      <c r="I665" s="161"/>
      <c r="J665" s="161"/>
      <c r="K665" s="161"/>
      <c r="L665" s="161"/>
      <c r="M665" s="161"/>
      <c r="N665" s="36"/>
      <c r="O665" s="111"/>
      <c r="P665" s="111"/>
      <c r="Q665" s="111"/>
      <c r="R665" s="111"/>
      <c r="S665" s="111"/>
      <c r="T665" s="111"/>
      <c r="U665" s="111"/>
      <c r="V665" s="111"/>
      <c r="W665" s="111"/>
    </row>
    <row r="666" spans="1:24" ht="12.75">
      <c r="A666" s="97" t="s">
        <v>267</v>
      </c>
      <c r="B666" s="97"/>
      <c r="C666" s="113">
        <v>7863</v>
      </c>
      <c r="D666" s="113">
        <v>6540</v>
      </c>
      <c r="E666" s="113">
        <v>5913</v>
      </c>
      <c r="F666" s="113">
        <v>5961</v>
      </c>
      <c r="G666" s="113">
        <v>5515</v>
      </c>
      <c r="H666" s="113" t="s">
        <v>16</v>
      </c>
      <c r="I666" s="113">
        <v>4741</v>
      </c>
      <c r="J666" s="113">
        <v>4516.701548393704</v>
      </c>
      <c r="K666" s="113">
        <f>'[1]Table 3'!G20</f>
        <v>3984.494190205206</v>
      </c>
      <c r="L666" s="113">
        <v>4308</v>
      </c>
      <c r="M666" s="113">
        <v>4041</v>
      </c>
      <c r="N666" s="36"/>
      <c r="O666" s="114">
        <f aca="true" t="shared" si="89" ref="O666:X666">($M666/C666)-1</f>
        <v>-0.48607401755055324</v>
      </c>
      <c r="P666" s="114">
        <f t="shared" si="89"/>
        <v>-0.3821100917431193</v>
      </c>
      <c r="Q666" s="114">
        <f t="shared" si="89"/>
        <v>-0.3165905631659056</v>
      </c>
      <c r="R666" s="114">
        <f t="shared" si="89"/>
        <v>-0.32209360845495727</v>
      </c>
      <c r="S666" s="114">
        <f t="shared" si="89"/>
        <v>-0.26727107887579327</v>
      </c>
      <c r="T666" s="164" t="s">
        <v>16</v>
      </c>
      <c r="U666" s="114">
        <f t="shared" si="89"/>
        <v>-0.14764817549040288</v>
      </c>
      <c r="V666" s="114">
        <f t="shared" si="89"/>
        <v>-0.10532056264883827</v>
      </c>
      <c r="W666" s="114">
        <f t="shared" si="89"/>
        <v>0.014181426072523262</v>
      </c>
      <c r="X666" s="114">
        <f t="shared" si="89"/>
        <v>-0.06197771587743728</v>
      </c>
    </row>
    <row r="667" spans="1:23" ht="12.75">
      <c r="A667" s="97"/>
      <c r="B667" s="97"/>
      <c r="C667" s="236"/>
      <c r="D667" s="236"/>
      <c r="E667" s="236"/>
      <c r="F667" s="237"/>
      <c r="G667" s="237"/>
      <c r="H667" s="237"/>
      <c r="I667" s="237"/>
      <c r="J667" s="237"/>
      <c r="K667" s="237"/>
      <c r="L667" s="237"/>
      <c r="M667" s="237"/>
      <c r="N667" s="97"/>
      <c r="O667" s="127"/>
      <c r="P667" s="127"/>
      <c r="Q667" s="127"/>
      <c r="R667" s="97"/>
      <c r="S667" s="10"/>
      <c r="U667" s="10"/>
      <c r="V667" s="10"/>
      <c r="W667" s="10"/>
    </row>
    <row r="668" spans="1:23" ht="12.75">
      <c r="A668" s="97" t="s">
        <v>281</v>
      </c>
      <c r="B668" s="97"/>
      <c r="C668" s="97"/>
      <c r="D668" s="97"/>
      <c r="E668" s="97"/>
      <c r="F668" s="147"/>
      <c r="G668" s="147"/>
      <c r="H668" s="147"/>
      <c r="I668" s="147"/>
      <c r="J668" s="147"/>
      <c r="K668" s="147"/>
      <c r="L668" s="147"/>
      <c r="M668" s="147"/>
      <c r="N668" s="97"/>
      <c r="O668" s="127"/>
      <c r="P668" s="127"/>
      <c r="Q668" s="127"/>
      <c r="R668" s="97"/>
      <c r="S668" s="10"/>
      <c r="T668" s="10"/>
      <c r="U668" s="10"/>
      <c r="V668" s="10"/>
      <c r="W668" s="10"/>
    </row>
    <row r="669" spans="1:23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1:23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1:23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W679" s="10"/>
    </row>
    <row r="680" spans="1:23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W680" s="10"/>
    </row>
    <row r="681" spans="1:23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W681" s="10"/>
    </row>
    <row r="682" spans="1:23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W682" s="10"/>
    </row>
    <row r="683" spans="1:23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W683" s="10"/>
    </row>
    <row r="684" spans="1:23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W684" s="10"/>
    </row>
    <row r="685" spans="1:23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W685" s="10"/>
    </row>
    <row r="686" spans="1:23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W686" s="10"/>
    </row>
    <row r="687" spans="1:23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W687" s="10"/>
    </row>
    <row r="688" spans="1:23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W688" s="10"/>
    </row>
    <row r="689" spans="1:23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W689" s="10"/>
    </row>
    <row r="690" spans="1:23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W690" s="10"/>
    </row>
    <row r="691" spans="1:23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W691" s="10"/>
    </row>
    <row r="692" spans="1:23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W692" s="10"/>
    </row>
    <row r="693" spans="1:23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W693" s="10"/>
    </row>
    <row r="694" spans="1:23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W694" s="10"/>
    </row>
    <row r="695" spans="1:23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W695" s="10"/>
    </row>
    <row r="696" ht="12.75">
      <c r="W696" s="10"/>
    </row>
    <row r="697" ht="12.75">
      <c r="W697" s="10"/>
    </row>
    <row r="698" ht="12.75">
      <c r="W698" s="10"/>
    </row>
    <row r="699" ht="12.75">
      <c r="W699" s="10"/>
    </row>
    <row r="700" ht="12.75">
      <c r="W700" s="10"/>
    </row>
    <row r="701" ht="12.75">
      <c r="W701" s="10"/>
    </row>
    <row r="702" ht="12.75">
      <c r="W702" s="10"/>
    </row>
    <row r="703" ht="12.75">
      <c r="W703" s="10"/>
    </row>
    <row r="704" ht="12.75">
      <c r="W704" s="10"/>
    </row>
    <row r="705" ht="12.75">
      <c r="W705" s="10"/>
    </row>
    <row r="706" ht="12.75">
      <c r="W706" s="10"/>
    </row>
    <row r="707" ht="12.75">
      <c r="W707" s="10"/>
    </row>
    <row r="708" ht="12.75">
      <c r="W708" s="10"/>
    </row>
    <row r="709" ht="12.75">
      <c r="W709" s="10"/>
    </row>
    <row r="710" ht="12.75">
      <c r="W710" s="10"/>
    </row>
    <row r="711" ht="12.75">
      <c r="W711" s="10"/>
    </row>
    <row r="712" ht="12.75">
      <c r="W712" s="10"/>
    </row>
    <row r="713" ht="12.75">
      <c r="W713" s="10"/>
    </row>
    <row r="714" ht="12.75">
      <c r="W714" s="10"/>
    </row>
    <row r="715" ht="12.75">
      <c r="W715" s="10"/>
    </row>
    <row r="716" ht="12.75">
      <c r="W716" s="10"/>
    </row>
    <row r="717" ht="12.75">
      <c r="W717" s="10"/>
    </row>
    <row r="718" ht="12.75">
      <c r="W718" s="10"/>
    </row>
    <row r="719" ht="12.75">
      <c r="W719" s="10"/>
    </row>
    <row r="720" ht="12.75">
      <c r="W720" s="10"/>
    </row>
    <row r="721" ht="12.75">
      <c r="W721" s="10"/>
    </row>
    <row r="722" ht="12.75">
      <c r="W722" s="10"/>
    </row>
    <row r="723" ht="12.75">
      <c r="W723" s="10"/>
    </row>
    <row r="724" ht="12.75">
      <c r="W724" s="10"/>
    </row>
    <row r="725" ht="12.75">
      <c r="W725" s="10"/>
    </row>
    <row r="726" ht="12.75">
      <c r="W726" s="10"/>
    </row>
    <row r="727" ht="12.75">
      <c r="W727" s="10"/>
    </row>
    <row r="728" ht="12.75">
      <c r="W728" s="10"/>
    </row>
    <row r="729" ht="12.75">
      <c r="W729" s="10"/>
    </row>
    <row r="730" ht="12.75">
      <c r="W730" s="10"/>
    </row>
    <row r="731" ht="12.75">
      <c r="W731" s="10"/>
    </row>
    <row r="732" ht="12.75">
      <c r="W732" s="10"/>
    </row>
    <row r="733" ht="12.75">
      <c r="W733" s="10"/>
    </row>
    <row r="734" ht="12.75">
      <c r="W734" s="10"/>
    </row>
    <row r="735" ht="12.75">
      <c r="W735" s="10"/>
    </row>
    <row r="736" ht="12.75">
      <c r="W736" s="10"/>
    </row>
    <row r="737" ht="12.75">
      <c r="W737" s="10"/>
    </row>
    <row r="738" ht="12.75">
      <c r="W738" s="10"/>
    </row>
    <row r="739" ht="12.75">
      <c r="W739" s="10"/>
    </row>
    <row r="740" ht="12.75">
      <c r="W740" s="10"/>
    </row>
    <row r="741" ht="12.75">
      <c r="W741" s="10"/>
    </row>
    <row r="742" ht="12.75">
      <c r="W742" s="10"/>
    </row>
    <row r="743" ht="12.75">
      <c r="W743" s="10"/>
    </row>
    <row r="744" ht="12.75">
      <c r="W744" s="10"/>
    </row>
    <row r="745" ht="12.75">
      <c r="W745" s="10"/>
    </row>
    <row r="746" ht="12.75">
      <c r="W746" s="10"/>
    </row>
    <row r="747" ht="12.75">
      <c r="W747" s="10"/>
    </row>
    <row r="748" ht="12.75">
      <c r="W748" s="10"/>
    </row>
    <row r="749" ht="12.75">
      <c r="W749" s="10"/>
    </row>
    <row r="750" ht="12.75">
      <c r="W750" s="10"/>
    </row>
    <row r="751" ht="12.75">
      <c r="W751" s="10"/>
    </row>
    <row r="752" ht="12.75">
      <c r="W752" s="10"/>
    </row>
    <row r="753" ht="12.75">
      <c r="W753" s="10"/>
    </row>
    <row r="754" ht="12.75">
      <c r="W754" s="10"/>
    </row>
    <row r="755" ht="12.75">
      <c r="W755" s="10"/>
    </row>
    <row r="756" ht="12.75">
      <c r="W756" s="10"/>
    </row>
    <row r="757" ht="12.75">
      <c r="W757" s="10"/>
    </row>
    <row r="758" ht="12.75">
      <c r="W758" s="10"/>
    </row>
    <row r="759" ht="12.75">
      <c r="W759" s="10"/>
    </row>
    <row r="760" ht="12.75">
      <c r="W760" s="10"/>
    </row>
    <row r="761" ht="12.75">
      <c r="W761" s="10"/>
    </row>
    <row r="762" ht="12.75">
      <c r="W762" s="10"/>
    </row>
    <row r="763" ht="12.75">
      <c r="W763" s="10"/>
    </row>
    <row r="764" ht="12.75">
      <c r="W764" s="10"/>
    </row>
    <row r="765" ht="12.75">
      <c r="W765" s="10"/>
    </row>
    <row r="766" ht="12.75">
      <c r="W766" s="10"/>
    </row>
    <row r="767" ht="12.75">
      <c r="W767" s="10"/>
    </row>
    <row r="768" ht="12.75">
      <c r="W768" s="10"/>
    </row>
    <row r="769" ht="12.75">
      <c r="W769" s="10"/>
    </row>
    <row r="770" ht="12.75">
      <c r="W770" s="10"/>
    </row>
    <row r="771" ht="12.75">
      <c r="W771" s="10"/>
    </row>
    <row r="772" ht="12.75">
      <c r="W772" s="10"/>
    </row>
    <row r="773" ht="12.75">
      <c r="W773" s="10"/>
    </row>
    <row r="774" ht="12.75">
      <c r="W774" s="10"/>
    </row>
    <row r="775" ht="12.75">
      <c r="W775" s="10"/>
    </row>
    <row r="776" ht="12.75">
      <c r="W776" s="10"/>
    </row>
    <row r="777" ht="12.75">
      <c r="W777" s="10"/>
    </row>
    <row r="778" ht="12.75">
      <c r="W778" s="10"/>
    </row>
    <row r="779" ht="12.75">
      <c r="W779" s="10"/>
    </row>
    <row r="780" ht="12.75">
      <c r="W780" s="10"/>
    </row>
    <row r="781" ht="12.75">
      <c r="W781" s="10"/>
    </row>
    <row r="782" ht="12.75">
      <c r="W782" s="10"/>
    </row>
    <row r="783" ht="12.75">
      <c r="W783" s="10"/>
    </row>
    <row r="784" ht="12.75">
      <c r="W784" s="10"/>
    </row>
    <row r="785" ht="12.75">
      <c r="W785" s="10"/>
    </row>
    <row r="786" ht="12.75">
      <c r="W786" s="10"/>
    </row>
    <row r="787" ht="12.75">
      <c r="W787" s="10"/>
    </row>
    <row r="788" ht="12.75">
      <c r="W788" s="10"/>
    </row>
    <row r="789" ht="12.75">
      <c r="W789" s="10"/>
    </row>
    <row r="790" ht="12.75">
      <c r="W790" s="10"/>
    </row>
    <row r="791" ht="12.75">
      <c r="W791" s="10"/>
    </row>
    <row r="792" ht="12.75">
      <c r="W792" s="10"/>
    </row>
    <row r="793" ht="12.75">
      <c r="W793" s="10"/>
    </row>
    <row r="794" ht="12.75">
      <c r="W794" s="10"/>
    </row>
    <row r="795" ht="12.75">
      <c r="W795" s="10"/>
    </row>
    <row r="796" ht="12.75">
      <c r="W796" s="10"/>
    </row>
    <row r="797" ht="12.75">
      <c r="W797" s="10"/>
    </row>
    <row r="798" ht="12.75">
      <c r="W798" s="10"/>
    </row>
    <row r="799" ht="12.75">
      <c r="W799" s="10"/>
    </row>
    <row r="800" ht="12.75">
      <c r="W800" s="10"/>
    </row>
    <row r="801" ht="12.75">
      <c r="W801" s="10"/>
    </row>
    <row r="802" ht="12.75">
      <c r="W802" s="10"/>
    </row>
    <row r="803" ht="12.75">
      <c r="W803" s="10"/>
    </row>
    <row r="804" ht="12.75">
      <c r="W804" s="10"/>
    </row>
    <row r="805" ht="12.75">
      <c r="W805" s="10"/>
    </row>
    <row r="806" ht="12.75">
      <c r="W806" s="10"/>
    </row>
    <row r="807" ht="12.75">
      <c r="W807" s="10"/>
    </row>
    <row r="808" ht="12.75">
      <c r="W808" s="10"/>
    </row>
    <row r="809" ht="12.75">
      <c r="W809" s="10"/>
    </row>
    <row r="810" ht="12.75">
      <c r="W810" s="10"/>
    </row>
    <row r="811" ht="12.75">
      <c r="W811" s="10"/>
    </row>
    <row r="812" ht="12.75">
      <c r="W812" s="10"/>
    </row>
    <row r="813" ht="12.75">
      <c r="W813" s="10"/>
    </row>
    <row r="814" ht="12.75">
      <c r="W814" s="10"/>
    </row>
    <row r="815" ht="12.75">
      <c r="W815" s="10"/>
    </row>
    <row r="816" ht="12.75">
      <c r="W816" s="10"/>
    </row>
    <row r="817" ht="12.75">
      <c r="W817" s="10"/>
    </row>
    <row r="818" ht="12.75">
      <c r="W818" s="10"/>
    </row>
    <row r="819" ht="12.75">
      <c r="W819" s="10"/>
    </row>
    <row r="820" ht="12.75">
      <c r="W820" s="10"/>
    </row>
    <row r="821" ht="12.75">
      <c r="W821" s="10"/>
    </row>
    <row r="822" ht="12.75">
      <c r="W822" s="10"/>
    </row>
    <row r="823" ht="12.75">
      <c r="W823" s="10"/>
    </row>
    <row r="824" ht="12.75">
      <c r="W824" s="10"/>
    </row>
    <row r="825" ht="12.75">
      <c r="W825" s="10"/>
    </row>
    <row r="826" ht="12.75">
      <c r="W826" s="10"/>
    </row>
    <row r="827" ht="12.75">
      <c r="W827" s="10"/>
    </row>
    <row r="828" ht="12.75">
      <c r="W828" s="10"/>
    </row>
    <row r="829" ht="12.75">
      <c r="W829" s="10"/>
    </row>
    <row r="830" ht="12.75">
      <c r="W830" s="10"/>
    </row>
    <row r="831" ht="12.75">
      <c r="W831" s="10"/>
    </row>
    <row r="832" ht="12.75">
      <c r="W832" s="10"/>
    </row>
    <row r="833" ht="12.75">
      <c r="W833" s="10"/>
    </row>
    <row r="834" ht="12.75">
      <c r="W834" s="10"/>
    </row>
    <row r="835" ht="12.75">
      <c r="W835" s="10"/>
    </row>
    <row r="836" ht="12.75">
      <c r="W836" s="10"/>
    </row>
    <row r="837" ht="12.75">
      <c r="W837" s="10"/>
    </row>
    <row r="838" ht="12.75">
      <c r="W838" s="10"/>
    </row>
    <row r="839" ht="12.75">
      <c r="W839" s="10"/>
    </row>
    <row r="840" ht="12.75">
      <c r="W840" s="10"/>
    </row>
    <row r="841" ht="12.75">
      <c r="W841" s="10"/>
    </row>
    <row r="842" ht="12.75">
      <c r="W842" s="10"/>
    </row>
    <row r="843" ht="12.75">
      <c r="W843" s="10"/>
    </row>
    <row r="844" ht="12.75">
      <c r="W844" s="10"/>
    </row>
    <row r="845" ht="12.75">
      <c r="W845" s="10"/>
    </row>
    <row r="846" ht="12.75">
      <c r="W846" s="10"/>
    </row>
    <row r="847" ht="12.75">
      <c r="W847" s="10"/>
    </row>
    <row r="848" ht="12.75">
      <c r="W848" s="10"/>
    </row>
    <row r="849" ht="12.75">
      <c r="W849" s="10"/>
    </row>
    <row r="850" ht="12.75">
      <c r="W850" s="10"/>
    </row>
    <row r="851" ht="12.75">
      <c r="W851" s="10"/>
    </row>
    <row r="852" ht="12.75">
      <c r="W852" s="10"/>
    </row>
    <row r="853" ht="12.75">
      <c r="W853" s="10"/>
    </row>
    <row r="854" ht="12.75">
      <c r="W854" s="10"/>
    </row>
    <row r="855" ht="12.75">
      <c r="W855" s="10"/>
    </row>
    <row r="856" ht="12.75">
      <c r="W856" s="10"/>
    </row>
    <row r="857" ht="12.75">
      <c r="W857" s="10"/>
    </row>
    <row r="858" ht="12.75">
      <c r="W858" s="10"/>
    </row>
    <row r="859" ht="12.75">
      <c r="W859" s="10"/>
    </row>
    <row r="860" ht="12.75">
      <c r="W860" s="10"/>
    </row>
    <row r="861" ht="12.75">
      <c r="W861" s="10"/>
    </row>
    <row r="862" ht="12.75">
      <c r="W862" s="10"/>
    </row>
    <row r="863" ht="12.75">
      <c r="W863" s="10"/>
    </row>
    <row r="864" ht="12.75">
      <c r="W864" s="10"/>
    </row>
    <row r="865" ht="12.75">
      <c r="W865" s="10"/>
    </row>
    <row r="866" ht="12.75">
      <c r="W866" s="10"/>
    </row>
    <row r="867" ht="12.75">
      <c r="W867" s="10"/>
    </row>
    <row r="868" ht="12.75">
      <c r="W868" s="10"/>
    </row>
    <row r="869" ht="12.75">
      <c r="W869" s="10"/>
    </row>
    <row r="870" ht="12.75">
      <c r="W870" s="10"/>
    </row>
    <row r="871" ht="12.75">
      <c r="W871" s="10"/>
    </row>
    <row r="872" ht="12.75">
      <c r="W872" s="10"/>
    </row>
    <row r="873" ht="12.75">
      <c r="W873" s="10"/>
    </row>
    <row r="874" ht="12.75">
      <c r="W874" s="10"/>
    </row>
    <row r="875" ht="12.75">
      <c r="W875" s="10"/>
    </row>
    <row r="876" ht="12.75">
      <c r="W876" s="10"/>
    </row>
    <row r="877" ht="12.75">
      <c r="W877" s="10"/>
    </row>
    <row r="878" ht="12.75">
      <c r="W878" s="10"/>
    </row>
    <row r="879" ht="12.75">
      <c r="W879" s="10"/>
    </row>
    <row r="880" ht="12.75">
      <c r="W880" s="10"/>
    </row>
    <row r="881" ht="12.75">
      <c r="W881" s="10"/>
    </row>
    <row r="882" ht="12.75">
      <c r="W882" s="10"/>
    </row>
    <row r="883" ht="12.75">
      <c r="W883" s="10"/>
    </row>
    <row r="884" ht="12.75">
      <c r="W884" s="10"/>
    </row>
    <row r="885" ht="12.75">
      <c r="W885" s="10"/>
    </row>
    <row r="886" ht="12.75">
      <c r="W886" s="10"/>
    </row>
    <row r="887" ht="12.75">
      <c r="W887" s="10"/>
    </row>
    <row r="888" ht="12.75">
      <c r="W888" s="10"/>
    </row>
    <row r="889" ht="12.75">
      <c r="W889" s="10"/>
    </row>
    <row r="890" ht="12.75">
      <c r="W890" s="10"/>
    </row>
    <row r="891" ht="12.75">
      <c r="W891" s="10"/>
    </row>
    <row r="892" ht="12.75">
      <c r="W892" s="10"/>
    </row>
    <row r="893" ht="12.75">
      <c r="W893" s="10"/>
    </row>
    <row r="894" ht="12.75">
      <c r="W894" s="10"/>
    </row>
    <row r="895" ht="12.75">
      <c r="W895" s="10"/>
    </row>
    <row r="896" ht="12.75">
      <c r="W896" s="10"/>
    </row>
    <row r="897" ht="12.75">
      <c r="W897" s="10"/>
    </row>
    <row r="898" ht="12.75">
      <c r="W898" s="10"/>
    </row>
    <row r="899" ht="12.75">
      <c r="W899" s="10"/>
    </row>
    <row r="900" ht="12.75">
      <c r="W900" s="10"/>
    </row>
    <row r="901" ht="12.75">
      <c r="W901" s="10"/>
    </row>
    <row r="902" ht="12.75">
      <c r="W902" s="10"/>
    </row>
    <row r="903" ht="12.75">
      <c r="W903" s="10"/>
    </row>
    <row r="904" ht="12.75">
      <c r="W904" s="10"/>
    </row>
    <row r="905" ht="12.75">
      <c r="W905" s="10"/>
    </row>
    <row r="906" ht="12.75">
      <c r="W906" s="10"/>
    </row>
    <row r="907" ht="12.75">
      <c r="W907" s="10"/>
    </row>
    <row r="908" ht="12.75">
      <c r="W908" s="10"/>
    </row>
    <row r="909" ht="12.75">
      <c r="W909" s="10"/>
    </row>
    <row r="910" ht="12.75">
      <c r="W910" s="10"/>
    </row>
    <row r="911" ht="12.75">
      <c r="W911" s="10"/>
    </row>
    <row r="912" ht="12.75">
      <c r="W912" s="10"/>
    </row>
    <row r="913" ht="12.75">
      <c r="W913" s="10"/>
    </row>
    <row r="914" ht="12.75">
      <c r="W914" s="10"/>
    </row>
  </sheetData>
  <sheetProtection/>
  <mergeCells count="38">
    <mergeCell ref="C633:K633"/>
    <mergeCell ref="C565:K565"/>
    <mergeCell ref="C595:K595"/>
    <mergeCell ref="O565:X565"/>
    <mergeCell ref="O595:X595"/>
    <mergeCell ref="O633:X633"/>
    <mergeCell ref="C497:K497"/>
    <mergeCell ref="C533:K533"/>
    <mergeCell ref="C421:K421"/>
    <mergeCell ref="C461:K461"/>
    <mergeCell ref="O421:X421"/>
    <mergeCell ref="O461:X461"/>
    <mergeCell ref="O497:X497"/>
    <mergeCell ref="O533:X533"/>
    <mergeCell ref="K290:P290"/>
    <mergeCell ref="C352:F352"/>
    <mergeCell ref="H352:J352"/>
    <mergeCell ref="C383:K383"/>
    <mergeCell ref="C321:F321"/>
    <mergeCell ref="H321:J321"/>
    <mergeCell ref="O383:X383"/>
    <mergeCell ref="O160:X160"/>
    <mergeCell ref="O193:X193"/>
    <mergeCell ref="O227:X227"/>
    <mergeCell ref="K258:P258"/>
    <mergeCell ref="C258:I258"/>
    <mergeCell ref="C227:M227"/>
    <mergeCell ref="C193:M193"/>
    <mergeCell ref="C160:M160"/>
    <mergeCell ref="C290:I290"/>
    <mergeCell ref="O45:X45"/>
    <mergeCell ref="O3:X3"/>
    <mergeCell ref="O85:X85"/>
    <mergeCell ref="O127:X127"/>
    <mergeCell ref="C127:M127"/>
    <mergeCell ref="C85:M85"/>
    <mergeCell ref="C45:M45"/>
    <mergeCell ref="C3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Z307"/>
  <sheetViews>
    <sheetView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34.421875" style="0" customWidth="1"/>
    <col min="2" max="3" width="13.140625" style="0" customWidth="1"/>
    <col min="5" max="5" width="11.140625" style="0" customWidth="1"/>
  </cols>
  <sheetData>
    <row r="1" spans="1:6" ht="12.75" customHeight="1">
      <c r="A1" s="9" t="s">
        <v>326</v>
      </c>
      <c r="B1" s="10"/>
      <c r="C1" s="10"/>
      <c r="D1" s="10"/>
      <c r="E1" s="10"/>
      <c r="F1" s="10"/>
    </row>
    <row r="2" spans="1:17" ht="12.75" customHeight="1">
      <c r="A2" s="10"/>
      <c r="B2" s="10"/>
      <c r="C2" s="10"/>
      <c r="D2" s="10"/>
      <c r="E2" s="10"/>
      <c r="F2" s="10"/>
      <c r="K2" s="72"/>
      <c r="L2" s="3"/>
      <c r="M2" s="3"/>
      <c r="N2" s="4"/>
      <c r="O2" s="3"/>
      <c r="P2" s="3"/>
      <c r="Q2" s="3"/>
    </row>
    <row r="3" spans="1:17" ht="12.75" customHeight="1">
      <c r="A3" s="9" t="s">
        <v>289</v>
      </c>
      <c r="B3" s="13" t="s">
        <v>6</v>
      </c>
      <c r="C3" s="13" t="s">
        <v>290</v>
      </c>
      <c r="D3" s="12" t="s">
        <v>5</v>
      </c>
      <c r="E3" s="13" t="s">
        <v>139</v>
      </c>
      <c r="F3" s="10"/>
      <c r="K3" s="72"/>
      <c r="L3" s="3"/>
      <c r="M3" s="3"/>
      <c r="N3" s="4"/>
      <c r="O3" s="4"/>
      <c r="P3" s="4"/>
      <c r="Q3" s="4"/>
    </row>
    <row r="4" spans="1:17" ht="12.75" customHeight="1">
      <c r="A4" s="10" t="s">
        <v>162</v>
      </c>
      <c r="B4" s="389" t="s">
        <v>465</v>
      </c>
      <c r="C4" s="390">
        <v>18097.611842105263</v>
      </c>
      <c r="D4" s="390">
        <v>1512.8947368421054</v>
      </c>
      <c r="E4" s="390">
        <v>19610.50657894737</v>
      </c>
      <c r="F4" s="10"/>
      <c r="I4" s="388"/>
      <c r="K4" s="72"/>
      <c r="L4" s="3"/>
      <c r="M4" s="3"/>
      <c r="N4" s="4"/>
      <c r="O4" s="4"/>
      <c r="P4" s="4"/>
      <c r="Q4" s="4"/>
    </row>
    <row r="5" spans="1:17" ht="12.75" customHeight="1">
      <c r="A5" s="10" t="s">
        <v>163</v>
      </c>
      <c r="B5" s="389" t="s">
        <v>465</v>
      </c>
      <c r="C5" s="390">
        <v>245.25</v>
      </c>
      <c r="D5" s="389"/>
      <c r="E5" s="390">
        <v>245.25</v>
      </c>
      <c r="F5" s="10"/>
      <c r="K5" s="72"/>
      <c r="L5" s="3"/>
      <c r="M5" s="3"/>
      <c r="N5" s="4"/>
      <c r="O5" s="4"/>
      <c r="P5" s="4"/>
      <c r="Q5" s="4"/>
    </row>
    <row r="6" spans="1:17" ht="12.75" customHeight="1">
      <c r="A6" s="10" t="s">
        <v>164</v>
      </c>
      <c r="B6" s="391" t="s">
        <v>16</v>
      </c>
      <c r="C6" s="390">
        <v>36117.379385964916</v>
      </c>
      <c r="D6" s="390">
        <v>11365.280701754386</v>
      </c>
      <c r="E6" s="390">
        <v>47482.660087719305</v>
      </c>
      <c r="F6" s="10"/>
      <c r="K6" s="72"/>
      <c r="L6" s="25"/>
      <c r="M6" s="25"/>
      <c r="N6" s="238"/>
      <c r="O6" s="5"/>
      <c r="P6" s="5"/>
      <c r="Q6" s="5"/>
    </row>
    <row r="7" spans="1:17" ht="12.75" customHeight="1">
      <c r="A7" s="10" t="s">
        <v>166</v>
      </c>
      <c r="B7" s="389" t="s">
        <v>465</v>
      </c>
      <c r="C7" s="390">
        <v>35579.737134502924</v>
      </c>
      <c r="D7" s="390">
        <v>3316.7999999999997</v>
      </c>
      <c r="E7" s="390">
        <v>38896.53713450293</v>
      </c>
      <c r="F7" s="10"/>
      <c r="K7" s="72"/>
      <c r="L7" s="3"/>
      <c r="M7" s="25"/>
      <c r="N7" s="238"/>
      <c r="O7" s="5"/>
      <c r="P7" s="238"/>
      <c r="Q7" s="5"/>
    </row>
    <row r="8" spans="1:17" ht="12.75" customHeight="1">
      <c r="A8" s="10" t="s">
        <v>167</v>
      </c>
      <c r="B8" s="389" t="s">
        <v>465</v>
      </c>
      <c r="C8" s="390">
        <v>4731.375</v>
      </c>
      <c r="D8" s="390">
        <v>61.3125</v>
      </c>
      <c r="E8" s="390">
        <v>4792.687500000001</v>
      </c>
      <c r="F8" s="10"/>
      <c r="K8" s="72"/>
      <c r="L8" s="3"/>
      <c r="M8" s="25"/>
      <c r="N8" s="5"/>
      <c r="O8" s="5"/>
      <c r="P8" s="5"/>
      <c r="Q8" s="5"/>
    </row>
    <row r="9" spans="1:17" ht="12.75" customHeight="1">
      <c r="A9" s="10"/>
      <c r="B9" s="390"/>
      <c r="C9" s="390"/>
      <c r="D9" s="298"/>
      <c r="E9" s="390"/>
      <c r="F9" s="10"/>
      <c r="K9" s="72"/>
      <c r="L9" s="3"/>
      <c r="M9" s="25"/>
      <c r="N9" s="238"/>
      <c r="O9" s="5"/>
      <c r="P9" s="5"/>
      <c r="Q9" s="5"/>
    </row>
    <row r="10" spans="1:17" ht="12.75" customHeight="1">
      <c r="A10" s="24" t="s">
        <v>168</v>
      </c>
      <c r="B10" s="392" t="s">
        <v>16</v>
      </c>
      <c r="C10" s="392">
        <v>94771.35336257308</v>
      </c>
      <c r="D10" s="393">
        <v>16256.28793859649</v>
      </c>
      <c r="E10" s="392">
        <v>111027.64130116961</v>
      </c>
      <c r="F10" s="10"/>
      <c r="K10" s="72"/>
      <c r="L10" s="3"/>
      <c r="M10" s="25"/>
      <c r="N10" s="238"/>
      <c r="O10" s="5"/>
      <c r="P10" s="5"/>
      <c r="Q10" s="5"/>
    </row>
    <row r="11" spans="1:17" ht="12.75" customHeight="1">
      <c r="A11" s="10"/>
      <c r="B11" s="10"/>
      <c r="C11" s="10"/>
      <c r="D11" s="10"/>
      <c r="E11" s="10"/>
      <c r="F11" s="10"/>
      <c r="K11" s="72"/>
      <c r="L11" s="3"/>
      <c r="M11" s="25"/>
      <c r="N11" s="5"/>
      <c r="O11" s="5"/>
      <c r="P11" s="5"/>
      <c r="Q11" s="5"/>
    </row>
    <row r="12" spans="1:6" ht="12.75" customHeight="1">
      <c r="A12" s="10"/>
      <c r="B12" s="10"/>
      <c r="C12" s="10"/>
      <c r="D12" s="10"/>
      <c r="E12" s="10"/>
      <c r="F12" s="10"/>
    </row>
    <row r="13" spans="1:17" ht="12.75" customHeight="1">
      <c r="A13" s="9" t="s">
        <v>327</v>
      </c>
      <c r="B13" s="10"/>
      <c r="C13" s="10"/>
      <c r="D13" s="10"/>
      <c r="E13" s="10"/>
      <c r="F13" s="10"/>
      <c r="K13" s="72"/>
      <c r="L13" s="72"/>
      <c r="M13" s="72"/>
      <c r="N13" s="72"/>
      <c r="O13" s="72"/>
      <c r="P13" s="72"/>
      <c r="Q13" s="72"/>
    </row>
    <row r="14" spans="1:17" ht="12.75" customHeight="1">
      <c r="A14" s="10" t="s">
        <v>158</v>
      </c>
      <c r="B14" s="10"/>
      <c r="C14" s="10"/>
      <c r="D14" s="10"/>
      <c r="E14" s="10"/>
      <c r="F14" s="10"/>
      <c r="K14" s="72"/>
      <c r="L14" s="72"/>
      <c r="M14" s="72"/>
      <c r="N14" s="72"/>
      <c r="O14" s="72"/>
      <c r="P14" s="72"/>
      <c r="Q14" s="72"/>
    </row>
    <row r="15" spans="1:17" ht="12.75" customHeight="1">
      <c r="A15" s="9" t="s">
        <v>289</v>
      </c>
      <c r="B15" s="13" t="s">
        <v>291</v>
      </c>
      <c r="C15" s="13" t="s">
        <v>292</v>
      </c>
      <c r="D15" s="10"/>
      <c r="E15" s="10"/>
      <c r="F15" s="10"/>
      <c r="K15" s="72"/>
      <c r="L15" s="69"/>
      <c r="M15" s="3"/>
      <c r="N15" s="3"/>
      <c r="O15" s="3"/>
      <c r="P15" s="72"/>
      <c r="Q15" s="72"/>
    </row>
    <row r="16" spans="1:17" ht="12.75" customHeight="1">
      <c r="A16" s="10" t="s">
        <v>166</v>
      </c>
      <c r="B16" s="394">
        <v>9644.444444444445</v>
      </c>
      <c r="C16" s="189">
        <v>9644.444444444445</v>
      </c>
      <c r="D16" s="10" t="s">
        <v>158</v>
      </c>
      <c r="E16" s="10"/>
      <c r="F16" s="10"/>
      <c r="K16" s="72"/>
      <c r="L16" s="3"/>
      <c r="M16" s="3"/>
      <c r="N16" s="4"/>
      <c r="O16" s="3"/>
      <c r="P16" s="72"/>
      <c r="Q16" s="72"/>
    </row>
    <row r="17" spans="1:17" ht="12.75" customHeight="1">
      <c r="A17" s="10"/>
      <c r="B17" s="239"/>
      <c r="C17" s="239"/>
      <c r="D17" s="10"/>
      <c r="E17" s="10"/>
      <c r="F17" s="10"/>
      <c r="K17" s="72"/>
      <c r="L17" s="3"/>
      <c r="M17" s="3"/>
      <c r="N17" s="4"/>
      <c r="O17" s="4"/>
      <c r="P17" s="72"/>
      <c r="Q17" s="72"/>
    </row>
    <row r="18" spans="1:17" ht="12.75" customHeight="1">
      <c r="A18" s="24" t="s">
        <v>168</v>
      </c>
      <c r="B18" s="366">
        <v>9644.444444444445</v>
      </c>
      <c r="C18" s="366">
        <v>9644.444444444445</v>
      </c>
      <c r="D18" s="10"/>
      <c r="E18" s="10"/>
      <c r="F18" s="10"/>
      <c r="K18" s="72"/>
      <c r="L18" s="3"/>
      <c r="M18" s="3"/>
      <c r="N18" s="4"/>
      <c r="O18" s="4"/>
      <c r="P18" s="72"/>
      <c r="Q18" s="72"/>
    </row>
    <row r="19" spans="1:17" ht="12.75" customHeight="1">
      <c r="A19" s="10"/>
      <c r="B19" s="10"/>
      <c r="C19" s="10"/>
      <c r="D19" s="10"/>
      <c r="E19" s="10"/>
      <c r="F19" s="10"/>
      <c r="K19" s="72"/>
      <c r="L19" s="3"/>
      <c r="M19" s="3"/>
      <c r="N19" s="4"/>
      <c r="O19" s="4"/>
      <c r="P19" s="72"/>
      <c r="Q19" s="72"/>
    </row>
    <row r="20" spans="1:17" ht="12.75" customHeight="1">
      <c r="A20" s="10"/>
      <c r="B20" s="10"/>
      <c r="C20" s="10"/>
      <c r="D20" s="10"/>
      <c r="E20" s="10"/>
      <c r="F20" s="10"/>
      <c r="K20" s="72"/>
      <c r="L20" s="25"/>
      <c r="M20" s="25"/>
      <c r="N20" s="5"/>
      <c r="O20" s="5"/>
      <c r="P20" s="72"/>
      <c r="Q20" s="72"/>
    </row>
    <row r="21" spans="1:17" ht="12.75" customHeight="1">
      <c r="A21" s="9" t="s">
        <v>328</v>
      </c>
      <c r="B21" s="10"/>
      <c r="C21" s="10"/>
      <c r="D21" s="10"/>
      <c r="E21" s="10"/>
      <c r="F21" s="10"/>
      <c r="K21" s="72"/>
      <c r="L21" s="3"/>
      <c r="M21" s="25"/>
      <c r="N21" s="5"/>
      <c r="O21" s="5"/>
      <c r="P21" s="72"/>
      <c r="Q21" s="72"/>
    </row>
    <row r="22" spans="1:17" ht="12.75" customHeight="1">
      <c r="A22" s="21" t="s">
        <v>293</v>
      </c>
      <c r="B22" s="10"/>
      <c r="C22" s="10"/>
      <c r="D22" s="10"/>
      <c r="E22" s="10"/>
      <c r="F22" s="10"/>
      <c r="K22" s="72"/>
      <c r="L22" s="72"/>
      <c r="M22" s="72"/>
      <c r="N22" s="72"/>
      <c r="O22" s="72"/>
      <c r="P22" s="72"/>
      <c r="Q22" s="72"/>
    </row>
    <row r="23" spans="1:17" ht="12.75" customHeight="1">
      <c r="A23" s="10" t="s">
        <v>158</v>
      </c>
      <c r="B23" s="10"/>
      <c r="C23" s="10"/>
      <c r="D23" s="10"/>
      <c r="E23" s="10"/>
      <c r="F23" s="10"/>
      <c r="K23" s="72"/>
      <c r="L23" s="72"/>
      <c r="M23" s="72"/>
      <c r="N23" s="72"/>
      <c r="O23" s="72"/>
      <c r="P23" s="72"/>
      <c r="Q23" s="72"/>
    </row>
    <row r="24" spans="1:17" ht="12.75" customHeight="1">
      <c r="A24" s="9" t="s">
        <v>289</v>
      </c>
      <c r="B24" s="13" t="s">
        <v>291</v>
      </c>
      <c r="C24" s="13" t="s">
        <v>294</v>
      </c>
      <c r="D24" s="10"/>
      <c r="E24" s="10"/>
      <c r="F24" s="10"/>
      <c r="K24" s="72"/>
      <c r="L24" s="72"/>
      <c r="M24" s="72"/>
      <c r="N24" s="72"/>
      <c r="O24" s="72"/>
      <c r="P24" s="72"/>
      <c r="Q24" s="72"/>
    </row>
    <row r="25" spans="1:6" ht="12.75" customHeight="1">
      <c r="A25" s="10" t="s">
        <v>166</v>
      </c>
      <c r="B25" s="395">
        <v>202.53333333333336</v>
      </c>
      <c r="C25" s="395">
        <v>202.53333333333336</v>
      </c>
      <c r="D25" s="10"/>
      <c r="E25" s="10"/>
      <c r="F25" s="10"/>
    </row>
    <row r="26" spans="1:6" ht="12.75" customHeight="1">
      <c r="A26" s="10"/>
      <c r="B26" s="36"/>
      <c r="C26" s="36"/>
      <c r="D26" s="10" t="s">
        <v>158</v>
      </c>
      <c r="E26" s="10"/>
      <c r="F26" s="10"/>
    </row>
    <row r="27" spans="1:6" ht="12.75" customHeight="1">
      <c r="A27" s="24" t="s">
        <v>168</v>
      </c>
      <c r="B27" s="396">
        <v>202.53333333333336</v>
      </c>
      <c r="C27" s="396">
        <v>202.53333333333336</v>
      </c>
      <c r="D27" s="10"/>
      <c r="E27" s="10"/>
      <c r="F27" s="10"/>
    </row>
    <row r="28" spans="1:6" ht="12.75" customHeight="1">
      <c r="A28" s="10"/>
      <c r="B28" s="10"/>
      <c r="C28" s="10"/>
      <c r="D28" s="10"/>
      <c r="E28" s="10"/>
      <c r="F28" s="10"/>
    </row>
    <row r="29" spans="1:6" ht="12.75" customHeight="1">
      <c r="A29" s="10"/>
      <c r="B29" s="10"/>
      <c r="C29" s="10"/>
      <c r="D29" s="10"/>
      <c r="E29" s="10"/>
      <c r="F29" s="10"/>
    </row>
    <row r="30" spans="1:6" ht="12.75" customHeight="1">
      <c r="A30" s="9" t="s">
        <v>329</v>
      </c>
      <c r="B30" s="10"/>
      <c r="C30" s="10"/>
      <c r="D30" s="10"/>
      <c r="E30" s="10"/>
      <c r="F30" s="10"/>
    </row>
    <row r="31" spans="1:6" ht="12.75" customHeight="1">
      <c r="A31" s="21" t="s">
        <v>295</v>
      </c>
      <c r="B31" s="10"/>
      <c r="C31" s="10"/>
      <c r="D31" s="10"/>
      <c r="E31" s="10"/>
      <c r="F31" s="10"/>
    </row>
    <row r="32" spans="1:6" ht="12.75" customHeight="1">
      <c r="A32" s="10"/>
      <c r="B32" s="10"/>
      <c r="C32" s="10"/>
      <c r="D32" s="10"/>
      <c r="E32" s="10"/>
      <c r="F32" s="10"/>
    </row>
    <row r="33" spans="1:6" ht="12.75" customHeight="1">
      <c r="A33" s="9" t="s">
        <v>296</v>
      </c>
      <c r="B33" s="13" t="s">
        <v>291</v>
      </c>
      <c r="C33" s="13" t="s">
        <v>292</v>
      </c>
      <c r="D33" s="10"/>
      <c r="E33" s="10"/>
      <c r="F33" s="10"/>
    </row>
    <row r="34" spans="1:6" ht="12.75" customHeight="1">
      <c r="A34" s="39" t="s">
        <v>466</v>
      </c>
      <c r="B34" s="189">
        <v>9644.444444444445</v>
      </c>
      <c r="C34" s="189">
        <v>9644.444444444445</v>
      </c>
      <c r="D34" s="10" t="s">
        <v>158</v>
      </c>
      <c r="E34" s="10"/>
      <c r="F34" s="10"/>
    </row>
    <row r="35" spans="1:6" ht="12.75" customHeight="1">
      <c r="A35" s="10"/>
      <c r="B35" s="239"/>
      <c r="C35" s="239"/>
      <c r="D35" s="10"/>
      <c r="E35" s="10"/>
      <c r="F35" s="10"/>
    </row>
    <row r="36" spans="1:6" ht="12.75" customHeight="1">
      <c r="A36" s="24" t="s">
        <v>141</v>
      </c>
      <c r="B36" s="366">
        <v>9644.444444444445</v>
      </c>
      <c r="C36" s="366">
        <v>9644.444444444445</v>
      </c>
      <c r="D36" s="10"/>
      <c r="E36" s="10"/>
      <c r="F36" s="10"/>
    </row>
    <row r="37" spans="1:6" ht="12.75" customHeight="1">
      <c r="A37" s="10"/>
      <c r="B37" s="10"/>
      <c r="C37" s="10"/>
      <c r="D37" s="10"/>
      <c r="E37" s="10"/>
      <c r="F37" s="10"/>
    </row>
    <row r="38" spans="1:6" ht="12.75" customHeight="1">
      <c r="A38" s="10"/>
      <c r="B38" s="10"/>
      <c r="C38" s="10"/>
      <c r="D38" s="10"/>
      <c r="E38" s="10"/>
      <c r="F38" s="10"/>
    </row>
    <row r="39" spans="1:6" ht="12.75" customHeight="1">
      <c r="A39" s="29" t="s">
        <v>330</v>
      </c>
      <c r="B39" s="10"/>
      <c r="C39" s="10"/>
      <c r="D39" s="10"/>
      <c r="E39" s="10"/>
      <c r="F39" s="10"/>
    </row>
    <row r="40" spans="1:6" ht="12.75" customHeight="1">
      <c r="A40" s="21" t="s">
        <v>297</v>
      </c>
      <c r="B40" s="10" t="s">
        <v>158</v>
      </c>
      <c r="C40" s="10"/>
      <c r="D40" s="10"/>
      <c r="E40" s="10"/>
      <c r="F40" s="10"/>
    </row>
    <row r="41" spans="1:6" ht="12.75" customHeight="1">
      <c r="A41" s="10"/>
      <c r="B41" s="10"/>
      <c r="C41" s="10" t="s">
        <v>158</v>
      </c>
      <c r="D41" s="10" t="s">
        <v>158</v>
      </c>
      <c r="E41" s="10"/>
      <c r="F41" s="10"/>
    </row>
    <row r="42" spans="1:6" ht="12.75" customHeight="1">
      <c r="A42" s="9" t="s">
        <v>296</v>
      </c>
      <c r="B42" s="13" t="s">
        <v>290</v>
      </c>
      <c r="C42" s="12" t="s">
        <v>139</v>
      </c>
      <c r="D42" s="10"/>
      <c r="E42" s="10"/>
      <c r="F42" s="10"/>
    </row>
    <row r="43" spans="1:6" ht="12.75" customHeight="1">
      <c r="A43" s="39" t="s">
        <v>466</v>
      </c>
      <c r="B43" s="395">
        <v>202.53333333333336</v>
      </c>
      <c r="C43" s="395">
        <v>202.53333333333336</v>
      </c>
      <c r="D43" s="10"/>
      <c r="E43" s="10"/>
      <c r="F43" s="10"/>
    </row>
    <row r="44" spans="1:6" ht="12.75" customHeight="1">
      <c r="A44" s="10"/>
      <c r="B44" s="36"/>
      <c r="C44" s="36"/>
      <c r="D44" s="10"/>
      <c r="E44" s="10"/>
      <c r="F44" s="10"/>
    </row>
    <row r="45" spans="1:6" ht="12.75" customHeight="1">
      <c r="A45" s="24" t="s">
        <v>141</v>
      </c>
      <c r="B45" s="396">
        <v>202.53333333333336</v>
      </c>
      <c r="C45" s="396">
        <v>202.53333333333336</v>
      </c>
      <c r="D45" s="10"/>
      <c r="E45" s="10"/>
      <c r="F45" s="10"/>
    </row>
    <row r="46" spans="1:6" ht="12.75" customHeight="1">
      <c r="A46" s="10"/>
      <c r="B46" s="10"/>
      <c r="C46" s="10"/>
      <c r="D46" s="10"/>
      <c r="E46" s="10"/>
      <c r="F46" s="10"/>
    </row>
    <row r="47" spans="1:6" ht="12.75" customHeight="1">
      <c r="A47" s="10"/>
      <c r="B47" s="10"/>
      <c r="C47" s="10"/>
      <c r="D47" s="10"/>
      <c r="E47" s="10"/>
      <c r="F47" s="10"/>
    </row>
    <row r="48" spans="1:6" ht="12.75" customHeight="1">
      <c r="A48" s="9" t="s">
        <v>331</v>
      </c>
      <c r="B48" s="10"/>
      <c r="C48" s="10"/>
      <c r="D48" s="10"/>
      <c r="E48" s="10"/>
      <c r="F48" s="10"/>
    </row>
    <row r="49" spans="1:6" ht="12.75" customHeight="1">
      <c r="A49" s="21" t="s">
        <v>298</v>
      </c>
      <c r="B49" s="10"/>
      <c r="C49" s="10"/>
      <c r="D49" s="10"/>
      <c r="E49" s="10"/>
      <c r="F49" s="10"/>
    </row>
    <row r="50" spans="1:6" ht="12.75" customHeight="1">
      <c r="A50" s="21"/>
      <c r="B50" s="10"/>
      <c r="C50" s="10"/>
      <c r="D50" s="10"/>
      <c r="E50" s="10"/>
      <c r="F50" s="10"/>
    </row>
    <row r="51" spans="1:6" ht="12.75" customHeight="1">
      <c r="A51" s="10" t="s">
        <v>158</v>
      </c>
      <c r="B51" s="415" t="s">
        <v>296</v>
      </c>
      <c r="C51" s="415"/>
      <c r="D51" s="55" t="s">
        <v>299</v>
      </c>
      <c r="E51" s="10"/>
      <c r="F51" s="10"/>
    </row>
    <row r="52" spans="1:6" ht="12.75" customHeight="1">
      <c r="A52" s="10"/>
      <c r="B52" s="416"/>
      <c r="C52" s="416"/>
      <c r="D52" s="36"/>
      <c r="E52" s="10"/>
      <c r="F52" s="10"/>
    </row>
    <row r="53" spans="1:6" ht="12.75" customHeight="1">
      <c r="A53" s="241">
        <v>1</v>
      </c>
      <c r="B53" s="416" t="s">
        <v>300</v>
      </c>
      <c r="C53" s="416"/>
      <c r="D53" s="240">
        <v>173.16</v>
      </c>
      <c r="E53" s="10"/>
      <c r="F53" s="10"/>
    </row>
    <row r="54" spans="1:6" ht="12.75" customHeight="1">
      <c r="A54" s="10"/>
      <c r="B54" s="10"/>
      <c r="C54" s="10"/>
      <c r="D54" s="10"/>
      <c r="E54" s="10"/>
      <c r="F54" s="10"/>
    </row>
    <row r="55" spans="1:6" ht="12.75" customHeight="1">
      <c r="A55" s="9" t="s">
        <v>332</v>
      </c>
      <c r="B55" s="10"/>
      <c r="C55" s="10"/>
      <c r="D55" s="10"/>
      <c r="E55" s="10"/>
      <c r="F55" s="10"/>
    </row>
    <row r="56" spans="1:6" ht="12.75" customHeight="1">
      <c r="A56" s="21" t="s">
        <v>301</v>
      </c>
      <c r="B56" s="10"/>
      <c r="C56" s="10"/>
      <c r="D56" s="10"/>
      <c r="E56" s="10"/>
      <c r="F56" s="10"/>
    </row>
    <row r="57" spans="1:6" ht="12.75" customHeight="1">
      <c r="A57" s="10"/>
      <c r="B57" s="10"/>
      <c r="C57" s="10"/>
      <c r="D57" s="10"/>
      <c r="E57" s="10"/>
      <c r="F57" s="10"/>
    </row>
    <row r="58" spans="1:8" ht="12.75" customHeight="1">
      <c r="A58" s="75" t="s">
        <v>302</v>
      </c>
      <c r="B58" s="13" t="s">
        <v>6</v>
      </c>
      <c r="C58" s="13" t="s">
        <v>290</v>
      </c>
      <c r="D58" s="12" t="s">
        <v>5</v>
      </c>
      <c r="E58" s="13" t="s">
        <v>139</v>
      </c>
      <c r="F58" s="45"/>
      <c r="G58" s="51"/>
      <c r="H58" s="51"/>
    </row>
    <row r="59" spans="1:8" ht="12.75" customHeight="1">
      <c r="A59" s="10"/>
      <c r="B59" s="10"/>
      <c r="C59" s="10"/>
      <c r="D59" s="10"/>
      <c r="E59" s="10"/>
      <c r="F59" s="45"/>
      <c r="G59" s="51"/>
      <c r="H59" s="51"/>
    </row>
    <row r="60" spans="1:26" ht="12.75" customHeight="1">
      <c r="A60" s="9" t="s">
        <v>303</v>
      </c>
      <c r="B60" s="18"/>
      <c r="C60" s="18"/>
      <c r="D60" s="18"/>
      <c r="E60" s="18"/>
      <c r="F60" s="45"/>
      <c r="G60" s="51"/>
      <c r="H60" s="397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>
      <c r="A61" s="10" t="s">
        <v>304</v>
      </c>
      <c r="B61" s="26" t="s">
        <v>16</v>
      </c>
      <c r="C61" s="189">
        <v>13290.086184210524</v>
      </c>
      <c r="D61" s="189">
        <v>7909.712280701756</v>
      </c>
      <c r="E61" s="26">
        <v>21199.79846491228</v>
      </c>
      <c r="F61" s="45"/>
      <c r="G61" s="51"/>
      <c r="H61" s="398"/>
      <c r="I61" s="70"/>
      <c r="J61" s="3"/>
      <c r="K61" s="3"/>
      <c r="L61" s="72"/>
      <c r="M61" s="72"/>
      <c r="N61" s="72"/>
      <c r="O61" s="72"/>
      <c r="P61" s="72"/>
      <c r="Q61" s="72"/>
      <c r="R61" s="72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10" t="s">
        <v>305</v>
      </c>
      <c r="B62" s="244" t="s">
        <v>16</v>
      </c>
      <c r="C62" s="189">
        <v>13223.5625</v>
      </c>
      <c r="D62" s="189">
        <v>2721.3125</v>
      </c>
      <c r="E62" s="189">
        <v>15944.874999999998</v>
      </c>
      <c r="F62" s="45"/>
      <c r="G62" s="51"/>
      <c r="H62" s="398"/>
      <c r="I62" s="71"/>
      <c r="J62" s="71"/>
      <c r="K62" s="4"/>
      <c r="L62" s="72"/>
      <c r="M62" s="71"/>
      <c r="N62" s="71"/>
      <c r="O62" s="4"/>
      <c r="P62" s="3"/>
      <c r="Q62" s="3"/>
      <c r="R62" s="3"/>
      <c r="S62" s="19"/>
      <c r="T62" s="19"/>
      <c r="U62" s="19"/>
      <c r="V62" s="19"/>
      <c r="W62" s="19"/>
      <c r="X62" s="19"/>
      <c r="Y62" s="19"/>
      <c r="Z62" s="19"/>
    </row>
    <row r="63" spans="1:26" ht="12.75" customHeight="1">
      <c r="A63" s="10"/>
      <c r="B63" s="26"/>
      <c r="C63" s="26"/>
      <c r="D63" s="26"/>
      <c r="E63" s="26"/>
      <c r="F63" s="45"/>
      <c r="G63" s="51"/>
      <c r="H63" s="398"/>
      <c r="I63" s="25"/>
      <c r="J63" s="25"/>
      <c r="K63" s="242"/>
      <c r="L63" s="72"/>
      <c r="M63" s="3"/>
      <c r="N63" s="3"/>
      <c r="O63" s="4"/>
      <c r="P63" s="3"/>
      <c r="Q63" s="3"/>
      <c r="R63" s="3"/>
      <c r="S63" s="19"/>
      <c r="T63" s="19"/>
      <c r="U63" s="19"/>
      <c r="V63" s="19"/>
      <c r="W63" s="19"/>
      <c r="X63" s="19"/>
      <c r="Y63" s="19"/>
      <c r="Z63" s="19"/>
    </row>
    <row r="64" spans="1:26" ht="12.75" customHeight="1">
      <c r="A64" s="24" t="s">
        <v>307</v>
      </c>
      <c r="B64" s="246" t="s">
        <v>16</v>
      </c>
      <c r="C64" s="366">
        <v>26513.64868421053</v>
      </c>
      <c r="D64" s="366">
        <v>10631.024780701755</v>
      </c>
      <c r="E64" s="366">
        <v>37144.67346491227</v>
      </c>
      <c r="F64" s="45"/>
      <c r="G64" s="51"/>
      <c r="H64" s="398"/>
      <c r="I64" s="3"/>
      <c r="J64" s="25"/>
      <c r="K64" s="242"/>
      <c r="L64" s="72"/>
      <c r="M64" s="3"/>
      <c r="N64" s="3"/>
      <c r="O64" s="4"/>
      <c r="P64" s="4"/>
      <c r="Q64" s="4"/>
      <c r="R64" s="4"/>
      <c r="S64" s="4"/>
      <c r="T64" s="4"/>
      <c r="U64" s="4"/>
      <c r="V64" s="4"/>
      <c r="W64" s="19"/>
      <c r="X64" s="19"/>
      <c r="Y64" s="19"/>
      <c r="Z64" s="19"/>
    </row>
    <row r="65" spans="1:26" ht="12.75" customHeight="1">
      <c r="A65" s="10"/>
      <c r="B65" s="22"/>
      <c r="C65" s="22"/>
      <c r="D65" s="22"/>
      <c r="E65" s="22"/>
      <c r="F65" s="45"/>
      <c r="G65" s="51"/>
      <c r="H65" s="398"/>
      <c r="I65" s="3"/>
      <c r="J65" s="25"/>
      <c r="K65" s="242"/>
      <c r="L65" s="72"/>
      <c r="M65" s="25"/>
      <c r="N65" s="25"/>
      <c r="O65" s="27"/>
      <c r="P65" s="242"/>
      <c r="Q65" s="242"/>
      <c r="R65" s="242"/>
      <c r="S65" s="243"/>
      <c r="T65" s="243"/>
      <c r="U65" s="243"/>
      <c r="V65" s="243"/>
      <c r="W65" s="19"/>
      <c r="X65" s="19"/>
      <c r="Y65" s="19"/>
      <c r="Z65" s="19"/>
    </row>
    <row r="66" spans="1:26" ht="12.75" customHeight="1">
      <c r="A66" s="9" t="s">
        <v>308</v>
      </c>
      <c r="B66" s="26"/>
      <c r="C66" s="26"/>
      <c r="D66" s="26"/>
      <c r="E66" s="26"/>
      <c r="F66" s="258"/>
      <c r="G66" s="397"/>
      <c r="H66" s="398"/>
      <c r="I66" s="25"/>
      <c r="J66" s="25"/>
      <c r="K66" s="242"/>
      <c r="L66" s="72"/>
      <c r="M66" s="3"/>
      <c r="N66" s="25"/>
      <c r="O66" s="27"/>
      <c r="P66" s="242"/>
      <c r="Q66" s="242"/>
      <c r="R66" s="242"/>
      <c r="S66" s="19"/>
      <c r="T66" s="19"/>
      <c r="U66" s="19"/>
      <c r="V66" s="19"/>
      <c r="W66" s="19"/>
      <c r="X66" s="19"/>
      <c r="Y66" s="19"/>
      <c r="Z66" s="19"/>
    </row>
    <row r="67" spans="1:26" ht="12.75" customHeight="1">
      <c r="A67" s="10" t="s">
        <v>304</v>
      </c>
      <c r="B67" s="244" t="s">
        <v>16</v>
      </c>
      <c r="C67" s="189">
        <v>4289.251461988305</v>
      </c>
      <c r="D67" s="244" t="s">
        <v>16</v>
      </c>
      <c r="E67" s="189">
        <v>4289.251461988305</v>
      </c>
      <c r="F67" s="258"/>
      <c r="G67" s="397"/>
      <c r="H67" s="398"/>
      <c r="I67" s="3"/>
      <c r="J67" s="25"/>
      <c r="K67" s="242"/>
      <c r="L67" s="72"/>
      <c r="M67" s="3"/>
      <c r="N67" s="25"/>
      <c r="O67" s="27"/>
      <c r="P67" s="242"/>
      <c r="Q67" s="242"/>
      <c r="R67" s="242"/>
      <c r="S67" s="19"/>
      <c r="T67" s="19"/>
      <c r="U67" s="19"/>
      <c r="V67" s="19"/>
      <c r="W67" s="19"/>
      <c r="X67" s="19"/>
      <c r="Y67" s="19"/>
      <c r="Z67" s="19"/>
    </row>
    <row r="68" spans="1:26" ht="12.75" customHeight="1">
      <c r="A68" s="10" t="s">
        <v>305</v>
      </c>
      <c r="B68" s="244" t="s">
        <v>16</v>
      </c>
      <c r="C68" s="189">
        <v>1549.7222222222222</v>
      </c>
      <c r="D68" s="244" t="s">
        <v>16</v>
      </c>
      <c r="E68" s="189">
        <v>1549.7222222222222</v>
      </c>
      <c r="F68" s="258"/>
      <c r="G68" s="397"/>
      <c r="H68" s="398"/>
      <c r="I68" s="3"/>
      <c r="J68" s="25"/>
      <c r="K68" s="242"/>
      <c r="L68" s="72"/>
      <c r="M68" s="3"/>
      <c r="N68" s="25"/>
      <c r="O68" s="27"/>
      <c r="P68" s="242"/>
      <c r="Q68" s="27"/>
      <c r="R68" s="242"/>
      <c r="S68" s="19"/>
      <c r="T68" s="19"/>
      <c r="U68" s="19"/>
      <c r="V68" s="19"/>
      <c r="W68" s="19"/>
      <c r="X68" s="19"/>
      <c r="Y68" s="19"/>
      <c r="Z68" s="19"/>
    </row>
    <row r="69" spans="1:26" ht="12.75" customHeight="1">
      <c r="A69" s="10" t="s">
        <v>306</v>
      </c>
      <c r="B69" s="244" t="s">
        <v>16</v>
      </c>
      <c r="C69" s="189">
        <v>884.2105263157896</v>
      </c>
      <c r="D69" s="244" t="s">
        <v>16</v>
      </c>
      <c r="E69" s="189">
        <v>884.2105263157896</v>
      </c>
      <c r="F69" s="258"/>
      <c r="G69" s="397"/>
      <c r="H69" s="398"/>
      <c r="I69" s="25"/>
      <c r="J69" s="25"/>
      <c r="K69" s="242"/>
      <c r="L69" s="72"/>
      <c r="M69" s="3"/>
      <c r="N69" s="25"/>
      <c r="O69" s="27"/>
      <c r="P69" s="242"/>
      <c r="Q69" s="242"/>
      <c r="R69" s="245"/>
      <c r="S69" s="19"/>
      <c r="T69" s="19"/>
      <c r="U69" s="19"/>
      <c r="V69" s="19"/>
      <c r="W69" s="19"/>
      <c r="X69" s="19"/>
      <c r="Y69" s="19"/>
      <c r="Z69" s="19"/>
    </row>
    <row r="70" spans="1:26" ht="12.75" customHeight="1">
      <c r="A70" s="10"/>
      <c r="B70" s="26"/>
      <c r="C70" s="298"/>
      <c r="D70" s="298"/>
      <c r="E70" s="298"/>
      <c r="F70" s="258"/>
      <c r="G70" s="397"/>
      <c r="H70" s="398"/>
      <c r="I70" s="3"/>
      <c r="J70" s="25"/>
      <c r="K70" s="242"/>
      <c r="L70" s="72"/>
      <c r="M70" s="25"/>
      <c r="N70" s="25"/>
      <c r="O70" s="27"/>
      <c r="P70" s="242"/>
      <c r="Q70" s="242"/>
      <c r="R70" s="242"/>
      <c r="S70" s="19"/>
      <c r="T70" s="19"/>
      <c r="U70" s="19"/>
      <c r="V70" s="19"/>
      <c r="W70" s="19"/>
      <c r="X70" s="19"/>
      <c r="Y70" s="19"/>
      <c r="Z70" s="19"/>
    </row>
    <row r="71" spans="1:26" ht="12.75" customHeight="1">
      <c r="A71" s="24" t="s">
        <v>309</v>
      </c>
      <c r="B71" s="399" t="s">
        <v>16</v>
      </c>
      <c r="C71" s="366">
        <v>6723.184210526317</v>
      </c>
      <c r="D71" s="399" t="s">
        <v>16</v>
      </c>
      <c r="E71" s="366">
        <v>6723.184210526317</v>
      </c>
      <c r="F71" s="258"/>
      <c r="G71" s="397"/>
      <c r="H71" s="398"/>
      <c r="I71" s="3"/>
      <c r="J71" s="25"/>
      <c r="K71" s="242"/>
      <c r="L71" s="72"/>
      <c r="M71" s="3"/>
      <c r="N71" s="25"/>
      <c r="O71" s="27"/>
      <c r="P71" s="242"/>
      <c r="Q71" s="242"/>
      <c r="R71" s="245"/>
      <c r="S71" s="19"/>
      <c r="T71" s="19"/>
      <c r="U71" s="19"/>
      <c r="V71" s="19"/>
      <c r="W71" s="19"/>
      <c r="X71" s="19"/>
      <c r="Y71" s="19"/>
      <c r="Z71" s="19"/>
    </row>
    <row r="72" spans="1:26" ht="12.75" customHeight="1">
      <c r="A72" s="18"/>
      <c r="B72" s="26"/>
      <c r="C72" s="26"/>
      <c r="D72" s="26"/>
      <c r="E72" s="26"/>
      <c r="F72" s="258"/>
      <c r="G72" s="397"/>
      <c r="H72" s="398"/>
      <c r="I72" s="25"/>
      <c r="J72" s="25"/>
      <c r="K72" s="242"/>
      <c r="L72" s="72"/>
      <c r="M72" s="25"/>
      <c r="N72" s="25"/>
      <c r="O72" s="27"/>
      <c r="P72" s="242"/>
      <c r="Q72" s="242"/>
      <c r="R72" s="242"/>
      <c r="S72" s="19"/>
      <c r="T72" s="19"/>
      <c r="U72" s="19"/>
      <c r="V72" s="19"/>
      <c r="W72" s="19"/>
      <c r="X72" s="19"/>
      <c r="Y72" s="19"/>
      <c r="Z72" s="19"/>
    </row>
    <row r="73" spans="1:26" ht="12.75" customHeight="1">
      <c r="A73" s="247" t="s">
        <v>310</v>
      </c>
      <c r="B73" s="26"/>
      <c r="C73" s="26"/>
      <c r="D73" s="26"/>
      <c r="E73" s="26"/>
      <c r="F73" s="258"/>
      <c r="G73" s="51"/>
      <c r="H73" s="398"/>
      <c r="I73" s="3"/>
      <c r="J73" s="25"/>
      <c r="K73" s="242"/>
      <c r="L73" s="72"/>
      <c r="M73" s="3"/>
      <c r="N73" s="25"/>
      <c r="O73" s="27"/>
      <c r="P73" s="242"/>
      <c r="Q73" s="27"/>
      <c r="R73" s="242"/>
      <c r="S73" s="19"/>
      <c r="T73" s="19"/>
      <c r="U73" s="19"/>
      <c r="V73" s="19"/>
      <c r="W73" s="19"/>
      <c r="X73" s="19"/>
      <c r="Y73" s="19"/>
      <c r="Z73" s="19"/>
    </row>
    <row r="74" spans="1:26" ht="12.75" customHeight="1">
      <c r="A74" s="18" t="s">
        <v>304</v>
      </c>
      <c r="B74" s="244" t="s">
        <v>16</v>
      </c>
      <c r="C74" s="189">
        <v>14957.631578947368</v>
      </c>
      <c r="D74" s="189">
        <v>2198.4853801169593</v>
      </c>
      <c r="E74" s="189">
        <v>17156.116959064326</v>
      </c>
      <c r="F74" s="258"/>
      <c r="G74" s="51"/>
      <c r="H74" s="398"/>
      <c r="I74" s="3"/>
      <c r="J74" s="25"/>
      <c r="K74" s="242"/>
      <c r="L74" s="72"/>
      <c r="M74" s="3"/>
      <c r="N74" s="25"/>
      <c r="O74" s="27"/>
      <c r="P74" s="27"/>
      <c r="Q74" s="242"/>
      <c r="R74" s="242"/>
      <c r="S74" s="19"/>
      <c r="T74" s="19"/>
      <c r="U74" s="19"/>
      <c r="V74" s="19"/>
      <c r="W74" s="19"/>
      <c r="X74" s="19"/>
      <c r="Y74" s="19"/>
      <c r="Z74" s="19"/>
    </row>
    <row r="75" spans="1:26" ht="12.75" customHeight="1">
      <c r="A75" s="18" t="s">
        <v>305</v>
      </c>
      <c r="B75" s="244" t="s">
        <v>16</v>
      </c>
      <c r="C75" s="189">
        <v>5558.830409356725</v>
      </c>
      <c r="D75" s="244" t="s">
        <v>16</v>
      </c>
      <c r="E75" s="189">
        <v>5558.830409356725</v>
      </c>
      <c r="F75" s="258"/>
      <c r="G75" s="51"/>
      <c r="H75" s="398"/>
      <c r="I75" s="3"/>
      <c r="J75" s="25"/>
      <c r="K75" s="242"/>
      <c r="L75" s="72"/>
      <c r="M75" s="3"/>
      <c r="N75" s="25"/>
      <c r="O75" s="27"/>
      <c r="P75" s="242"/>
      <c r="Q75" s="242"/>
      <c r="R75" s="245"/>
      <c r="S75" s="19"/>
      <c r="T75" s="19"/>
      <c r="U75" s="19"/>
      <c r="V75" s="19"/>
      <c r="W75" s="19"/>
      <c r="X75" s="19"/>
      <c r="Y75" s="19"/>
      <c r="Z75" s="19"/>
    </row>
    <row r="76" spans="1:26" ht="12.75" customHeight="1">
      <c r="A76" s="18"/>
      <c r="B76" s="244"/>
      <c r="C76" s="298"/>
      <c r="D76" s="298"/>
      <c r="E76" s="298"/>
      <c r="F76" s="258"/>
      <c r="G76" s="51"/>
      <c r="H76" s="398"/>
      <c r="I76" s="25"/>
      <c r="J76" s="25"/>
      <c r="K76" s="242"/>
      <c r="L76" s="72"/>
      <c r="M76" s="25"/>
      <c r="N76" s="25"/>
      <c r="O76" s="242"/>
      <c r="P76" s="242"/>
      <c r="Q76" s="242"/>
      <c r="R76" s="242"/>
      <c r="S76" s="19"/>
      <c r="T76" s="19"/>
      <c r="U76" s="19"/>
      <c r="V76" s="19"/>
      <c r="W76" s="19"/>
      <c r="X76" s="19"/>
      <c r="Y76" s="19"/>
      <c r="Z76" s="19"/>
    </row>
    <row r="77" spans="1:26" ht="12.75" customHeight="1">
      <c r="A77" s="18"/>
      <c r="B77" s="26"/>
      <c r="C77" s="26"/>
      <c r="D77" s="26"/>
      <c r="E77" s="26"/>
      <c r="F77" s="258"/>
      <c r="G77" s="51"/>
      <c r="H77" s="398"/>
      <c r="I77" s="3"/>
      <c r="J77" s="25"/>
      <c r="K77" s="242"/>
      <c r="L77" s="72"/>
      <c r="M77" s="3"/>
      <c r="N77" s="25"/>
      <c r="O77" s="27"/>
      <c r="P77" s="27"/>
      <c r="Q77" s="242"/>
      <c r="R77" s="242"/>
      <c r="S77" s="19"/>
      <c r="T77" s="19"/>
      <c r="U77" s="19"/>
      <c r="V77" s="19"/>
      <c r="W77" s="19"/>
      <c r="X77" s="19"/>
      <c r="Y77" s="19"/>
      <c r="Z77" s="19"/>
    </row>
    <row r="78" spans="1:26" ht="12.75" customHeight="1">
      <c r="A78" s="28" t="s">
        <v>311</v>
      </c>
      <c r="B78" s="399" t="s">
        <v>16</v>
      </c>
      <c r="C78" s="366">
        <v>20516.46198830409</v>
      </c>
      <c r="D78" s="366">
        <v>2198.4853801169593</v>
      </c>
      <c r="E78" s="366">
        <v>22714.947368421057</v>
      </c>
      <c r="F78" s="258"/>
      <c r="G78" s="51"/>
      <c r="H78" s="398"/>
      <c r="I78" s="3"/>
      <c r="J78" s="25"/>
      <c r="K78" s="242"/>
      <c r="L78" s="72"/>
      <c r="M78" s="3"/>
      <c r="N78" s="25"/>
      <c r="O78" s="242"/>
      <c r="P78" s="242"/>
      <c r="Q78" s="242"/>
      <c r="R78" s="245"/>
      <c r="S78" s="19"/>
      <c r="T78" s="19"/>
      <c r="U78" s="19"/>
      <c r="V78" s="19"/>
      <c r="W78" s="19"/>
      <c r="X78" s="19"/>
      <c r="Y78" s="19"/>
      <c r="Z78" s="19"/>
    </row>
    <row r="79" spans="1:26" ht="12.75" customHeight="1">
      <c r="A79" s="18"/>
      <c r="B79" s="26"/>
      <c r="C79" s="26"/>
      <c r="D79" s="26"/>
      <c r="E79" s="26"/>
      <c r="F79" s="258"/>
      <c r="G79" s="51"/>
      <c r="H79" s="398"/>
      <c r="I79" s="3"/>
      <c r="J79" s="25"/>
      <c r="K79" s="242"/>
      <c r="L79" s="72"/>
      <c r="M79" s="25"/>
      <c r="N79" s="25"/>
      <c r="O79" s="242"/>
      <c r="P79" s="242"/>
      <c r="Q79" s="242"/>
      <c r="R79" s="242"/>
      <c r="S79" s="243"/>
      <c r="T79" s="243"/>
      <c r="U79" s="243"/>
      <c r="V79" s="243"/>
      <c r="W79" s="19"/>
      <c r="X79" s="19"/>
      <c r="Y79" s="19"/>
      <c r="Z79" s="19"/>
    </row>
    <row r="80" spans="1:26" ht="12.75" customHeight="1">
      <c r="A80" s="247" t="s">
        <v>312</v>
      </c>
      <c r="B80" s="26"/>
      <c r="C80" s="26"/>
      <c r="D80" s="26"/>
      <c r="E80" s="26"/>
      <c r="F80" s="258"/>
      <c r="G80" s="51"/>
      <c r="H80" s="398"/>
      <c r="I80" s="72"/>
      <c r="J80" s="72"/>
      <c r="K80" s="72"/>
      <c r="L80" s="72"/>
      <c r="M80" s="3"/>
      <c r="N80" s="25"/>
      <c r="O80" s="27"/>
      <c r="P80" s="242"/>
      <c r="Q80" s="242"/>
      <c r="R80" s="242"/>
      <c r="S80" s="19"/>
      <c r="T80" s="19"/>
      <c r="U80" s="19"/>
      <c r="V80" s="19"/>
      <c r="W80" s="19"/>
      <c r="X80" s="19"/>
      <c r="Y80" s="19"/>
      <c r="Z80" s="19"/>
    </row>
    <row r="81" spans="1:26" ht="12.75" customHeight="1">
      <c r="A81" s="18" t="s">
        <v>304</v>
      </c>
      <c r="B81" s="244" t="s">
        <v>16</v>
      </c>
      <c r="C81" s="189">
        <v>39058.05847953216</v>
      </c>
      <c r="D81" s="189">
        <v>3209</v>
      </c>
      <c r="E81" s="189">
        <v>42267.05847953216</v>
      </c>
      <c r="F81" s="258"/>
      <c r="G81" s="51"/>
      <c r="H81" s="398"/>
      <c r="I81" s="72"/>
      <c r="J81" s="72"/>
      <c r="K81" s="72"/>
      <c r="L81" s="72"/>
      <c r="M81" s="3"/>
      <c r="N81" s="25"/>
      <c r="O81" s="27"/>
      <c r="P81" s="242"/>
      <c r="Q81" s="242"/>
      <c r="R81" s="242"/>
      <c r="S81" s="19"/>
      <c r="T81" s="19"/>
      <c r="U81" s="19"/>
      <c r="V81" s="19"/>
      <c r="W81" s="19"/>
      <c r="X81" s="19"/>
      <c r="Y81" s="19"/>
      <c r="Z81" s="19"/>
    </row>
    <row r="82" spans="1:26" ht="12.75" customHeight="1">
      <c r="A82" s="258" t="s">
        <v>305</v>
      </c>
      <c r="B82" s="244" t="s">
        <v>16</v>
      </c>
      <c r="C82" s="244">
        <v>1960</v>
      </c>
      <c r="D82" s="244" t="s">
        <v>16</v>
      </c>
      <c r="E82" s="189">
        <v>1960</v>
      </c>
      <c r="F82" s="258"/>
      <c r="G82" s="51"/>
      <c r="H82" s="398"/>
      <c r="I82" s="72"/>
      <c r="J82" s="72"/>
      <c r="K82" s="72"/>
      <c r="L82" s="72"/>
      <c r="M82" s="3"/>
      <c r="N82" s="25"/>
      <c r="O82" s="27"/>
      <c r="P82" s="242"/>
      <c r="Q82" s="242"/>
      <c r="R82" s="242"/>
      <c r="S82" s="19"/>
      <c r="T82" s="19"/>
      <c r="U82" s="19"/>
      <c r="V82" s="19"/>
      <c r="W82" s="19"/>
      <c r="X82" s="19"/>
      <c r="Y82" s="19"/>
      <c r="Z82" s="19"/>
    </row>
    <row r="83" spans="1:26" ht="12.75" customHeight="1">
      <c r="A83" s="18" t="s">
        <v>306</v>
      </c>
      <c r="B83" s="244" t="s">
        <v>16</v>
      </c>
      <c r="C83" s="244" t="s">
        <v>16</v>
      </c>
      <c r="D83" s="189">
        <v>217.77777777777777</v>
      </c>
      <c r="E83" s="189">
        <v>217.77777777777777</v>
      </c>
      <c r="F83" s="258"/>
      <c r="G83" s="51"/>
      <c r="H83" s="398"/>
      <c r="I83" s="72"/>
      <c r="J83" s="72"/>
      <c r="K83" s="72"/>
      <c r="L83" s="72"/>
      <c r="M83" s="3"/>
      <c r="N83" s="25"/>
      <c r="O83" s="27"/>
      <c r="P83" s="27"/>
      <c r="Q83" s="242"/>
      <c r="R83" s="242"/>
      <c r="S83" s="19"/>
      <c r="T83" s="19"/>
      <c r="U83" s="19"/>
      <c r="V83" s="19"/>
      <c r="W83" s="19"/>
      <c r="X83" s="19"/>
      <c r="Y83" s="19"/>
      <c r="Z83" s="19"/>
    </row>
    <row r="84" spans="1:26" ht="12.75" customHeight="1">
      <c r="A84" s="18"/>
      <c r="B84" s="26"/>
      <c r="C84" s="298"/>
      <c r="D84" s="298"/>
      <c r="E84" s="298"/>
      <c r="F84" s="258"/>
      <c r="G84" s="51"/>
      <c r="H84" s="400"/>
      <c r="I84" s="72"/>
      <c r="J84" s="72"/>
      <c r="K84" s="72"/>
      <c r="L84" s="72"/>
      <c r="M84" s="3"/>
      <c r="N84" s="25"/>
      <c r="O84" s="27"/>
      <c r="P84" s="242"/>
      <c r="Q84" s="242"/>
      <c r="R84" s="242"/>
      <c r="S84" s="19"/>
      <c r="T84" s="19"/>
      <c r="U84" s="19"/>
      <c r="V84" s="19"/>
      <c r="W84" s="19"/>
      <c r="X84" s="19"/>
      <c r="Y84" s="19"/>
      <c r="Z84" s="19"/>
    </row>
    <row r="85" spans="1:26" ht="12.75" customHeight="1">
      <c r="A85" s="24" t="s">
        <v>313</v>
      </c>
      <c r="B85" s="399" t="s">
        <v>16</v>
      </c>
      <c r="C85" s="366">
        <v>41018.05847953216</v>
      </c>
      <c r="D85" s="366">
        <v>3426.7777777777774</v>
      </c>
      <c r="E85" s="366">
        <v>44444.836257309944</v>
      </c>
      <c r="F85" s="45"/>
      <c r="G85" s="51"/>
      <c r="H85" s="400"/>
      <c r="I85" s="72"/>
      <c r="J85" s="72"/>
      <c r="K85" s="72"/>
      <c r="L85" s="72"/>
      <c r="M85" s="3"/>
      <c r="N85" s="25"/>
      <c r="O85" s="242"/>
      <c r="P85" s="242"/>
      <c r="Q85" s="242"/>
      <c r="R85" s="242"/>
      <c r="S85" s="19"/>
      <c r="T85" s="19"/>
      <c r="U85" s="19"/>
      <c r="V85" s="19"/>
      <c r="W85" s="19"/>
      <c r="X85" s="19"/>
      <c r="Y85" s="19"/>
      <c r="Z85" s="19"/>
    </row>
    <row r="86" spans="1:26" ht="12.75" customHeight="1">
      <c r="A86" s="10"/>
      <c r="B86" s="22"/>
      <c r="C86" s="22"/>
      <c r="D86" s="22"/>
      <c r="E86" s="22"/>
      <c r="F86" s="45"/>
      <c r="G86" s="51"/>
      <c r="H86" s="400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19"/>
      <c r="T86" s="19"/>
      <c r="U86" s="19"/>
      <c r="V86" s="19"/>
      <c r="W86" s="19"/>
      <c r="X86" s="19"/>
      <c r="Y86" s="19"/>
      <c r="Z86" s="19"/>
    </row>
    <row r="87" spans="1:26" ht="12.75" customHeight="1">
      <c r="A87" s="204" t="s">
        <v>139</v>
      </c>
      <c r="B87" s="399" t="s">
        <v>16</v>
      </c>
      <c r="C87" s="366">
        <v>94771.35336257308</v>
      </c>
      <c r="D87" s="366">
        <v>16256.28793859649</v>
      </c>
      <c r="E87" s="366">
        <v>111027.64130116961</v>
      </c>
      <c r="F87" s="45"/>
      <c r="G87" s="51"/>
      <c r="H87" s="400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19"/>
      <c r="T87" s="19"/>
      <c r="U87" s="19"/>
      <c r="V87" s="19"/>
      <c r="W87" s="19"/>
      <c r="X87" s="19"/>
      <c r="Y87" s="19"/>
      <c r="Z87" s="19"/>
    </row>
    <row r="88" spans="1:26" ht="12.75" customHeight="1">
      <c r="A88" s="10"/>
      <c r="B88" s="52"/>
      <c r="C88" s="52"/>
      <c r="D88" s="52"/>
      <c r="E88" s="52"/>
      <c r="F88" s="45"/>
      <c r="G88" s="51"/>
      <c r="H88" s="400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>
      <c r="A89" s="10"/>
      <c r="B89" s="52"/>
      <c r="C89" s="52"/>
      <c r="D89" s="52"/>
      <c r="E89" s="52"/>
      <c r="F89" s="10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>
      <c r="A90" s="9" t="s">
        <v>333</v>
      </c>
      <c r="B90" s="52"/>
      <c r="C90" s="52"/>
      <c r="D90" s="52"/>
      <c r="E90" s="52"/>
      <c r="F90" s="10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>
      <c r="A91" s="21" t="s">
        <v>295</v>
      </c>
      <c r="B91" s="52"/>
      <c r="C91" s="52"/>
      <c r="D91" s="52"/>
      <c r="E91" s="52"/>
      <c r="F91" s="10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>
      <c r="A92" s="10"/>
      <c r="B92" s="52"/>
      <c r="C92" s="52"/>
      <c r="D92" s="52"/>
      <c r="E92" s="52"/>
      <c r="F92" s="10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>
      <c r="A93" s="9" t="s">
        <v>314</v>
      </c>
      <c r="B93" s="248" t="s">
        <v>6</v>
      </c>
      <c r="C93" s="248" t="s">
        <v>290</v>
      </c>
      <c r="D93" s="94" t="s">
        <v>5</v>
      </c>
      <c r="E93" s="248" t="s">
        <v>139</v>
      </c>
      <c r="F93" s="10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>
      <c r="A94" s="10"/>
      <c r="B94" s="22"/>
      <c r="C94" s="22"/>
      <c r="D94" s="22"/>
      <c r="E94" s="52"/>
      <c r="F94" s="10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6" ht="12.75" customHeight="1">
      <c r="A95" s="10" t="s">
        <v>304</v>
      </c>
      <c r="B95" s="26" t="s">
        <v>16</v>
      </c>
      <c r="C95" s="26">
        <v>71595.02770467837</v>
      </c>
      <c r="D95" s="26">
        <v>13317.197660818716</v>
      </c>
      <c r="E95" s="26">
        <v>84912.22536549706</v>
      </c>
      <c r="F95" s="10">
        <f>(E95/$E$99)*100</f>
        <v>76.47845560833557</v>
      </c>
    </row>
    <row r="96" spans="1:6" ht="12.75" customHeight="1">
      <c r="A96" s="10" t="s">
        <v>305</v>
      </c>
      <c r="B96" s="244" t="s">
        <v>16</v>
      </c>
      <c r="C96" s="189">
        <v>22292.11513157895</v>
      </c>
      <c r="D96" s="189">
        <v>2721.3125</v>
      </c>
      <c r="E96" s="189">
        <v>25013.42763157895</v>
      </c>
      <c r="F96" s="10">
        <f>(E96/$E$99)*100</f>
        <v>22.529009297539176</v>
      </c>
    </row>
    <row r="97" spans="1:6" ht="12.75" customHeight="1">
      <c r="A97" s="10" t="s">
        <v>306</v>
      </c>
      <c r="B97" s="26" t="s">
        <v>16</v>
      </c>
      <c r="C97" s="26">
        <v>884.2105263157896</v>
      </c>
      <c r="D97" s="26">
        <v>217.77777777777777</v>
      </c>
      <c r="E97" s="26">
        <v>1101.9883040935674</v>
      </c>
      <c r="F97" s="10">
        <f>(E97/$E$99)*100</f>
        <v>0.9925350941252128</v>
      </c>
    </row>
    <row r="98" spans="1:5" ht="12.75" customHeight="1">
      <c r="A98" s="10"/>
      <c r="B98" s="26"/>
      <c r="C98" s="26"/>
      <c r="D98" s="26"/>
      <c r="E98" s="26"/>
    </row>
    <row r="99" spans="1:6" ht="12.75" customHeight="1">
      <c r="A99" s="24" t="s">
        <v>139</v>
      </c>
      <c r="B99" s="366" t="s">
        <v>16</v>
      </c>
      <c r="C99" s="366">
        <v>94771.35336257308</v>
      </c>
      <c r="D99" s="366">
        <v>16256.28793859649</v>
      </c>
      <c r="E99" s="366">
        <v>111027.64130116961</v>
      </c>
      <c r="F99" s="10">
        <f>(E99/$E$99)*100</f>
        <v>100</v>
      </c>
    </row>
    <row r="100" spans="1:8" ht="12.75" customHeight="1">
      <c r="A100" s="10"/>
      <c r="B100" s="34"/>
      <c r="C100" s="34"/>
      <c r="D100" s="34"/>
      <c r="E100" s="34"/>
      <c r="F100" s="10"/>
      <c r="H100" s="249"/>
    </row>
    <row r="101" ht="12.75" customHeight="1"/>
    <row r="102" ht="12.75" customHeight="1"/>
    <row r="103" spans="9:18" ht="12.75" customHeight="1"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</row>
    <row r="104" spans="9:18" ht="12.75"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</row>
    <row r="105" spans="1:18" ht="12.75">
      <c r="A105" s="249"/>
      <c r="B105" s="64"/>
      <c r="C105" s="65"/>
      <c r="D105" s="65"/>
      <c r="E105" s="65"/>
      <c r="F105" s="250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</row>
    <row r="106" spans="1:18" ht="12.75">
      <c r="A106" s="249"/>
      <c r="B106" s="66"/>
      <c r="C106" s="65"/>
      <c r="D106" s="65"/>
      <c r="E106" s="65"/>
      <c r="F106" s="250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</row>
    <row r="107" spans="1:18" ht="12.75">
      <c r="A107" s="249"/>
      <c r="B107" s="67"/>
      <c r="C107" s="68"/>
      <c r="D107" s="65"/>
      <c r="E107" s="65"/>
      <c r="F107" s="65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</row>
    <row r="108" spans="1:18" ht="12.75">
      <c r="A108" s="249"/>
      <c r="B108" s="65"/>
      <c r="C108" s="68"/>
      <c r="D108" s="65"/>
      <c r="E108" s="65"/>
      <c r="F108" s="65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</row>
    <row r="109" spans="1:18" ht="12.75">
      <c r="A109" s="249"/>
      <c r="B109" s="65"/>
      <c r="C109" s="68"/>
      <c r="D109" s="68"/>
      <c r="E109" s="68"/>
      <c r="F109" s="68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</row>
    <row r="110" spans="1:18" ht="12.75">
      <c r="A110" s="249"/>
      <c r="B110" s="162"/>
      <c r="C110" s="163"/>
      <c r="D110" s="163"/>
      <c r="E110" s="163"/>
      <c r="F110" s="163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</row>
    <row r="111" spans="1:18" ht="12.75">
      <c r="A111" s="249"/>
      <c r="B111" s="162"/>
      <c r="C111" s="168"/>
      <c r="D111" s="163"/>
      <c r="E111" s="163"/>
      <c r="F111" s="163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</row>
    <row r="112" spans="1:18" ht="12.75">
      <c r="A112" s="249"/>
      <c r="B112" s="162"/>
      <c r="C112" s="168"/>
      <c r="D112" s="163"/>
      <c r="E112" s="163"/>
      <c r="F112" s="163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</row>
    <row r="113" spans="1:18" ht="13.5" customHeight="1">
      <c r="A113" s="249"/>
      <c r="B113" s="162"/>
      <c r="C113" s="168"/>
      <c r="D113" s="168"/>
      <c r="E113" s="163"/>
      <c r="F113" s="163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</row>
    <row r="114" spans="1:18" ht="12.75" customHeight="1">
      <c r="A114" s="249"/>
      <c r="B114" s="162"/>
      <c r="C114" s="168"/>
      <c r="D114" s="163"/>
      <c r="E114" s="163"/>
      <c r="F114" s="163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</row>
    <row r="115" spans="1:18" ht="12.75">
      <c r="A115" s="249"/>
      <c r="B115" s="162"/>
      <c r="C115" s="163"/>
      <c r="D115" s="163"/>
      <c r="E115" s="163"/>
      <c r="F115" s="163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</row>
    <row r="116" spans="1:18" ht="12.75">
      <c r="A116" s="249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</row>
    <row r="117" spans="1:18" ht="12.75">
      <c r="A117" s="249"/>
      <c r="B117" s="251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</row>
    <row r="118" spans="1:18" ht="12.75">
      <c r="A118" s="249"/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</row>
    <row r="119" spans="1:18" ht="12.75">
      <c r="A119" s="249"/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</row>
    <row r="120" spans="1:18" ht="12.75">
      <c r="A120" s="249"/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</row>
    <row r="121" spans="1:18" ht="12.75">
      <c r="A121" s="249"/>
      <c r="B121" s="64"/>
      <c r="C121" s="65"/>
      <c r="D121" s="65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</row>
    <row r="122" spans="1:18" ht="12.75">
      <c r="A122" s="249"/>
      <c r="B122" s="66"/>
      <c r="C122" s="65"/>
      <c r="D122" s="65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</row>
    <row r="123" spans="1:18" ht="12.75">
      <c r="A123" s="249"/>
      <c r="B123" s="67"/>
      <c r="C123" s="67"/>
      <c r="D123" s="68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</row>
    <row r="124" spans="1:18" ht="12.75">
      <c r="A124" s="249"/>
      <c r="B124" s="162"/>
      <c r="C124" s="162"/>
      <c r="D124" s="163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</row>
    <row r="125" spans="1:18" ht="12.75">
      <c r="A125" s="249"/>
      <c r="B125" s="65"/>
      <c r="C125" s="162"/>
      <c r="D125" s="163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</row>
    <row r="126" spans="1:18" ht="12.75">
      <c r="A126" s="249"/>
      <c r="B126" s="65"/>
      <c r="C126" s="162"/>
      <c r="D126" s="163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</row>
    <row r="127" spans="1:18" ht="12.75">
      <c r="A127" s="249"/>
      <c r="B127" s="162"/>
      <c r="C127" s="162"/>
      <c r="D127" s="163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</row>
    <row r="128" spans="1:18" ht="12.75">
      <c r="A128" s="249"/>
      <c r="B128" s="65"/>
      <c r="C128" s="162"/>
      <c r="D128" s="163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</row>
    <row r="129" spans="1:18" ht="12.75">
      <c r="A129" s="249"/>
      <c r="B129" s="65"/>
      <c r="C129" s="162"/>
      <c r="D129" s="163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</row>
    <row r="130" spans="1:18" ht="12.75">
      <c r="A130" s="249"/>
      <c r="B130" s="162"/>
      <c r="C130" s="162"/>
      <c r="D130" s="163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</row>
    <row r="131" spans="1:18" ht="12.75">
      <c r="A131" s="249"/>
      <c r="B131" s="65"/>
      <c r="C131" s="162"/>
      <c r="D131" s="163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</row>
    <row r="132" spans="1:18" ht="12.75">
      <c r="A132" s="249"/>
      <c r="B132" s="65"/>
      <c r="C132" s="162"/>
      <c r="D132" s="163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</row>
    <row r="133" spans="1:18" ht="12.75">
      <c r="A133" s="249"/>
      <c r="B133" s="162"/>
      <c r="C133" s="162"/>
      <c r="D133" s="163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</row>
    <row r="134" spans="1:18" ht="12.75">
      <c r="A134" s="249"/>
      <c r="B134" s="65"/>
      <c r="C134" s="162"/>
      <c r="D134" s="163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</row>
    <row r="135" spans="1:18" ht="12.75">
      <c r="A135" s="249"/>
      <c r="B135" s="65"/>
      <c r="C135" s="162"/>
      <c r="D135" s="163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</row>
    <row r="136" spans="1:18" ht="12.75">
      <c r="A136" s="249"/>
      <c r="B136" s="65"/>
      <c r="C136" s="162"/>
      <c r="D136" s="163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</row>
    <row r="137" spans="1:18" ht="12.75">
      <c r="A137" s="249"/>
      <c r="B137" s="162"/>
      <c r="C137" s="162"/>
      <c r="D137" s="163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</row>
    <row r="138" spans="1:18" ht="12.75">
      <c r="A138" s="249"/>
      <c r="B138" s="65"/>
      <c r="C138" s="162"/>
      <c r="D138" s="163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</row>
    <row r="139" spans="1:18" ht="12.75">
      <c r="A139" s="249"/>
      <c r="B139" s="65"/>
      <c r="C139" s="162"/>
      <c r="D139" s="163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</row>
    <row r="140" spans="1:18" ht="12.75">
      <c r="A140" s="249"/>
      <c r="B140" s="65"/>
      <c r="C140" s="162"/>
      <c r="D140" s="163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</row>
    <row r="141" spans="1:18" ht="12.7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</row>
    <row r="142" spans="1:18" ht="12.7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</row>
    <row r="143" spans="1:18" ht="12.7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</row>
    <row r="144" spans="1:18" ht="12.7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</row>
    <row r="145" spans="1:18" ht="12.7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</row>
    <row r="146" spans="1:18" ht="12.75">
      <c r="A146" s="249"/>
      <c r="B146" s="64"/>
      <c r="C146" s="65"/>
      <c r="D146" s="65"/>
      <c r="E146" s="65"/>
      <c r="F146" s="65"/>
      <c r="G146" s="65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</row>
    <row r="147" spans="1:18" ht="12.75">
      <c r="A147" s="249"/>
      <c r="B147" s="66"/>
      <c r="C147" s="65"/>
      <c r="D147" s="65"/>
      <c r="E147" s="65"/>
      <c r="F147" s="65"/>
      <c r="G147" s="65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</row>
    <row r="148" spans="1:18" ht="12.75">
      <c r="A148" s="249"/>
      <c r="B148" s="67"/>
      <c r="C148" s="67"/>
      <c r="D148" s="68"/>
      <c r="E148" s="65"/>
      <c r="F148" s="65"/>
      <c r="G148" s="65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</row>
    <row r="149" spans="1:18" ht="12.75">
      <c r="A149" s="249"/>
      <c r="B149" s="65"/>
      <c r="C149" s="65"/>
      <c r="D149" s="68"/>
      <c r="E149" s="65"/>
      <c r="F149" s="65"/>
      <c r="G149" s="65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</row>
    <row r="150" spans="1:18" ht="12.75">
      <c r="A150" s="249"/>
      <c r="B150" s="65"/>
      <c r="C150" s="65"/>
      <c r="D150" s="68"/>
      <c r="E150" s="68"/>
      <c r="F150" s="68"/>
      <c r="G150" s="68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</row>
    <row r="151" spans="1:18" ht="12.75">
      <c r="A151" s="249"/>
      <c r="B151" s="162"/>
      <c r="C151" s="162"/>
      <c r="D151" s="168"/>
      <c r="E151" s="163"/>
      <c r="F151" s="163"/>
      <c r="G151" s="163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</row>
    <row r="152" spans="1:18" ht="12.75">
      <c r="A152" s="249"/>
      <c r="B152" s="65"/>
      <c r="C152" s="162"/>
      <c r="D152" s="168"/>
      <c r="E152" s="163"/>
      <c r="F152" s="163"/>
      <c r="G152" s="163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</row>
    <row r="153" spans="1:18" ht="12.75">
      <c r="A153" s="249"/>
      <c r="B153" s="65"/>
      <c r="C153" s="162"/>
      <c r="D153" s="168"/>
      <c r="E153" s="163"/>
      <c r="F153" s="163"/>
      <c r="G153" s="163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</row>
    <row r="154" spans="1:18" ht="13.5" customHeight="1">
      <c r="A154" s="249"/>
      <c r="B154" s="65"/>
      <c r="C154" s="162"/>
      <c r="D154" s="168"/>
      <c r="E154" s="163"/>
      <c r="F154" s="168"/>
      <c r="G154" s="163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</row>
    <row r="155" spans="1:18" ht="12.75" customHeight="1">
      <c r="A155" s="249"/>
      <c r="B155" s="65"/>
      <c r="C155" s="162"/>
      <c r="D155" s="168"/>
      <c r="E155" s="163"/>
      <c r="F155" s="163"/>
      <c r="G155" s="252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</row>
    <row r="156" spans="1:18" ht="12.75">
      <c r="A156" s="249"/>
      <c r="B156" s="162"/>
      <c r="C156" s="162"/>
      <c r="D156" s="168"/>
      <c r="E156" s="163"/>
      <c r="F156" s="163"/>
      <c r="G156" s="163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</row>
    <row r="157" spans="1:18" ht="12.75">
      <c r="A157" s="249"/>
      <c r="B157" s="65"/>
      <c r="C157" s="162"/>
      <c r="D157" s="168"/>
      <c r="E157" s="163"/>
      <c r="F157" s="163"/>
      <c r="G157" s="252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</row>
    <row r="158" spans="1:18" ht="12.75">
      <c r="A158" s="249"/>
      <c r="B158" s="162"/>
      <c r="C158" s="162"/>
      <c r="D158" s="168"/>
      <c r="E158" s="163"/>
      <c r="F158" s="163"/>
      <c r="G158" s="163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</row>
    <row r="159" spans="1:18" ht="12.75">
      <c r="A159" s="249"/>
      <c r="B159" s="65"/>
      <c r="C159" s="162"/>
      <c r="D159" s="168"/>
      <c r="E159" s="163"/>
      <c r="F159" s="168"/>
      <c r="G159" s="163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</row>
    <row r="160" spans="1:18" ht="12.75">
      <c r="A160" s="249"/>
      <c r="B160" s="65"/>
      <c r="C160" s="162"/>
      <c r="D160" s="168"/>
      <c r="E160" s="168"/>
      <c r="F160" s="163"/>
      <c r="G160" s="163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</row>
    <row r="161" spans="1:18" ht="12.75">
      <c r="A161" s="249"/>
      <c r="B161" s="65"/>
      <c r="C161" s="162"/>
      <c r="D161" s="168"/>
      <c r="E161" s="163"/>
      <c r="F161" s="163"/>
      <c r="G161" s="252"/>
      <c r="H161" s="249"/>
      <c r="I161" s="249"/>
      <c r="J161" s="249"/>
      <c r="K161" s="249"/>
      <c r="L161" s="249"/>
      <c r="M161" s="163"/>
      <c r="N161" s="249"/>
      <c r="O161" s="249"/>
      <c r="P161" s="249"/>
      <c r="Q161" s="249"/>
      <c r="R161" s="249"/>
    </row>
    <row r="162" spans="1:18" ht="12.75">
      <c r="A162" s="249"/>
      <c r="B162" s="162"/>
      <c r="C162" s="162"/>
      <c r="D162" s="163"/>
      <c r="E162" s="163"/>
      <c r="F162" s="163"/>
      <c r="G162" s="163"/>
      <c r="H162" s="249"/>
      <c r="I162" s="249"/>
      <c r="J162" s="249"/>
      <c r="K162" s="249"/>
      <c r="L162" s="249"/>
      <c r="M162" s="163"/>
      <c r="N162" s="249"/>
      <c r="O162" s="249"/>
      <c r="P162" s="249"/>
      <c r="Q162" s="249"/>
      <c r="R162" s="249"/>
    </row>
    <row r="163" spans="1:18" ht="12.75">
      <c r="A163" s="249"/>
      <c r="B163" s="65"/>
      <c r="C163" s="162"/>
      <c r="D163" s="168"/>
      <c r="E163" s="168"/>
      <c r="F163" s="163"/>
      <c r="G163" s="163"/>
      <c r="H163" s="249"/>
      <c r="I163" s="249"/>
      <c r="J163" s="249"/>
      <c r="K163" s="249"/>
      <c r="L163" s="249"/>
      <c r="M163" s="163"/>
      <c r="N163" s="249"/>
      <c r="O163" s="249"/>
      <c r="P163" s="249"/>
      <c r="Q163" s="249"/>
      <c r="R163" s="249"/>
    </row>
    <row r="164" spans="1:18" ht="12.75">
      <c r="A164" s="249"/>
      <c r="B164" s="65"/>
      <c r="C164" s="162"/>
      <c r="D164" s="163"/>
      <c r="E164" s="163"/>
      <c r="F164" s="163"/>
      <c r="G164" s="252"/>
      <c r="H164" s="249"/>
      <c r="I164" s="249"/>
      <c r="J164" s="249"/>
      <c r="K164" s="249"/>
      <c r="L164" s="249"/>
      <c r="M164" s="163"/>
      <c r="N164" s="249"/>
      <c r="O164" s="249"/>
      <c r="P164" s="249"/>
      <c r="Q164" s="249"/>
      <c r="R164" s="249"/>
    </row>
    <row r="165" spans="1:18" ht="12.75">
      <c r="A165" s="249"/>
      <c r="B165" s="162"/>
      <c r="C165" s="162"/>
      <c r="D165" s="163"/>
      <c r="E165" s="163"/>
      <c r="F165" s="163"/>
      <c r="G165" s="163"/>
      <c r="H165" s="249"/>
      <c r="I165" s="249"/>
      <c r="J165" s="249"/>
      <c r="K165" s="249"/>
      <c r="L165" s="249"/>
      <c r="M165" s="163"/>
      <c r="N165" s="249"/>
      <c r="O165" s="249"/>
      <c r="P165" s="249"/>
      <c r="Q165" s="249"/>
      <c r="R165" s="249"/>
    </row>
    <row r="166" spans="1:18" ht="12.75">
      <c r="A166" s="249"/>
      <c r="B166" s="65"/>
      <c r="C166" s="162"/>
      <c r="D166" s="168"/>
      <c r="E166" s="163"/>
      <c r="F166" s="163"/>
      <c r="G166" s="163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</row>
    <row r="167" spans="1:18" ht="12.75">
      <c r="A167" s="249"/>
      <c r="B167" s="65"/>
      <c r="C167" s="162"/>
      <c r="D167" s="168"/>
      <c r="E167" s="163"/>
      <c r="F167" s="163"/>
      <c r="G167" s="163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</row>
    <row r="168" spans="1:18" ht="12.75">
      <c r="A168" s="249"/>
      <c r="B168" s="65"/>
      <c r="C168" s="162"/>
      <c r="D168" s="168"/>
      <c r="E168" s="168"/>
      <c r="F168" s="163"/>
      <c r="G168" s="163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</row>
    <row r="169" spans="1:18" ht="12.75">
      <c r="A169" s="249"/>
      <c r="B169" s="65"/>
      <c r="C169" s="162"/>
      <c r="D169" s="168"/>
      <c r="E169" s="163"/>
      <c r="F169" s="163"/>
      <c r="G169" s="163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</row>
    <row r="170" spans="1:18" ht="12.75">
      <c r="A170" s="249"/>
      <c r="B170" s="65"/>
      <c r="C170" s="162"/>
      <c r="D170" s="163"/>
      <c r="E170" s="163"/>
      <c r="F170" s="163"/>
      <c r="G170" s="163"/>
      <c r="H170" s="249"/>
      <c r="I170" s="249"/>
      <c r="J170" s="253"/>
      <c r="K170" s="249"/>
      <c r="L170" s="249"/>
      <c r="M170" s="249"/>
      <c r="N170" s="249"/>
      <c r="O170" s="249"/>
      <c r="P170" s="249"/>
      <c r="Q170" s="249"/>
      <c r="R170" s="249"/>
    </row>
    <row r="171" spans="1:18" ht="12.75">
      <c r="A171" s="249"/>
      <c r="B171" s="249"/>
      <c r="C171" s="249"/>
      <c r="D171" s="249"/>
      <c r="E171" s="249"/>
      <c r="F171" s="249"/>
      <c r="G171" s="249"/>
      <c r="H171" s="249"/>
      <c r="I171" s="249"/>
      <c r="J171" s="253"/>
      <c r="K171" s="249"/>
      <c r="L171" s="249"/>
      <c r="M171" s="249"/>
      <c r="N171" s="249"/>
      <c r="O171" s="249"/>
      <c r="P171" s="249"/>
      <c r="Q171" s="249"/>
      <c r="R171" s="249"/>
    </row>
    <row r="172" spans="1:18" ht="12.75">
      <c r="A172" s="249"/>
      <c r="B172" s="249"/>
      <c r="C172" s="249"/>
      <c r="D172" s="249"/>
      <c r="E172" s="249"/>
      <c r="F172" s="249"/>
      <c r="G172" s="249"/>
      <c r="H172" s="249"/>
      <c r="I172" s="249"/>
      <c r="J172" s="253"/>
      <c r="K172" s="249"/>
      <c r="L172" s="249"/>
      <c r="M172" s="249"/>
      <c r="N172" s="249"/>
      <c r="O172" s="249"/>
      <c r="P172" s="249"/>
      <c r="Q172" s="249"/>
      <c r="R172" s="249"/>
    </row>
    <row r="173" spans="1:18" ht="12.75">
      <c r="A173" s="249"/>
      <c r="B173" s="249"/>
      <c r="C173" s="249"/>
      <c r="D173" s="249"/>
      <c r="E173" s="249"/>
      <c r="F173" s="249"/>
      <c r="G173" s="249"/>
      <c r="H173" s="162"/>
      <c r="I173" s="163"/>
      <c r="J173" s="253"/>
      <c r="K173" s="249"/>
      <c r="L173" s="249"/>
      <c r="M173" s="249"/>
      <c r="N173" s="249"/>
      <c r="O173" s="249"/>
      <c r="P173" s="249"/>
      <c r="Q173" s="249"/>
      <c r="R173" s="249"/>
    </row>
    <row r="174" spans="1:18" ht="12.75">
      <c r="A174" s="249"/>
      <c r="B174" s="249"/>
      <c r="C174" s="249"/>
      <c r="D174" s="249"/>
      <c r="E174" s="249"/>
      <c r="F174" s="249"/>
      <c r="G174" s="249"/>
      <c r="H174" s="162"/>
      <c r="I174" s="163"/>
      <c r="J174" s="253"/>
      <c r="K174" s="249"/>
      <c r="L174" s="249"/>
      <c r="M174" s="249"/>
      <c r="N174" s="249"/>
      <c r="O174" s="249"/>
      <c r="P174" s="249"/>
      <c r="Q174" s="249"/>
      <c r="R174" s="249"/>
    </row>
    <row r="175" spans="1:18" ht="12.75">
      <c r="A175" s="249"/>
      <c r="B175" s="64"/>
      <c r="C175" s="65"/>
      <c r="D175" s="65"/>
      <c r="E175" s="65"/>
      <c r="F175" s="65"/>
      <c r="G175" s="65"/>
      <c r="H175" s="162"/>
      <c r="I175" s="163"/>
      <c r="J175" s="253"/>
      <c r="K175" s="249"/>
      <c r="L175" s="249"/>
      <c r="M175" s="249"/>
      <c r="N175" s="249"/>
      <c r="O175" s="249"/>
      <c r="P175" s="249"/>
      <c r="Q175" s="249"/>
      <c r="R175" s="249"/>
    </row>
    <row r="176" spans="1:18" ht="12.75">
      <c r="A176" s="249"/>
      <c r="B176" s="65"/>
      <c r="C176" s="65"/>
      <c r="D176" s="68"/>
      <c r="E176" s="65"/>
      <c r="F176" s="65"/>
      <c r="G176" s="65"/>
      <c r="H176" s="162"/>
      <c r="I176" s="163"/>
      <c r="J176" s="253"/>
      <c r="K176" s="249"/>
      <c r="L176" s="249"/>
      <c r="M176" s="249"/>
      <c r="N176" s="249"/>
      <c r="O176" s="249"/>
      <c r="P176" s="249"/>
      <c r="Q176" s="249"/>
      <c r="R176" s="249"/>
    </row>
    <row r="177" spans="1:18" ht="12.75">
      <c r="A177" s="249"/>
      <c r="B177" s="65"/>
      <c r="C177" s="65"/>
      <c r="D177" s="68"/>
      <c r="E177" s="68"/>
      <c r="F177" s="68"/>
      <c r="G177" s="68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</row>
    <row r="178" spans="1:18" ht="12.75">
      <c r="A178" s="249"/>
      <c r="B178" s="65"/>
      <c r="C178" s="65"/>
      <c r="D178" s="68"/>
      <c r="E178" s="68"/>
      <c r="F178" s="68"/>
      <c r="G178" s="68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</row>
    <row r="179" spans="1:18" ht="12.75">
      <c r="A179" s="249"/>
      <c r="B179" s="65"/>
      <c r="C179" s="65"/>
      <c r="D179" s="68"/>
      <c r="E179" s="68"/>
      <c r="F179" s="68"/>
      <c r="G179" s="68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</row>
    <row r="180" spans="1:18" ht="12.75">
      <c r="A180" s="249"/>
      <c r="B180" s="162"/>
      <c r="C180" s="162"/>
      <c r="D180" s="254"/>
      <c r="E180" s="163"/>
      <c r="F180" s="163"/>
      <c r="G180" s="163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</row>
    <row r="181" spans="1:18" ht="13.5" customHeight="1">
      <c r="A181" s="249"/>
      <c r="B181" s="65"/>
      <c r="C181" s="162"/>
      <c r="D181" s="254"/>
      <c r="E181" s="163"/>
      <c r="F181" s="254"/>
      <c r="G181" s="163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</row>
    <row r="182" spans="1:18" ht="12.75" customHeight="1">
      <c r="A182" s="249"/>
      <c r="B182" s="65"/>
      <c r="C182" s="162"/>
      <c r="D182" s="163"/>
      <c r="E182" s="163"/>
      <c r="F182" s="163"/>
      <c r="G182" s="163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</row>
    <row r="183" spans="1:18" ht="12.75">
      <c r="A183" s="249"/>
      <c r="B183" s="65"/>
      <c r="C183" s="162"/>
      <c r="D183" s="254"/>
      <c r="E183" s="163"/>
      <c r="F183" s="163"/>
      <c r="G183" s="163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</row>
    <row r="184" spans="1:18" ht="12.75">
      <c r="A184" s="249"/>
      <c r="B184" s="65"/>
      <c r="C184" s="162"/>
      <c r="D184" s="254"/>
      <c r="E184" s="163"/>
      <c r="F184" s="163"/>
      <c r="G184" s="163"/>
      <c r="H184" s="249"/>
      <c r="I184" s="255"/>
      <c r="J184" s="249"/>
      <c r="K184" s="249"/>
      <c r="L184" s="249"/>
      <c r="M184" s="249"/>
      <c r="N184" s="249"/>
      <c r="O184" s="249"/>
      <c r="P184" s="249"/>
      <c r="Q184" s="249"/>
      <c r="R184" s="249"/>
    </row>
    <row r="185" spans="1:18" ht="12.75">
      <c r="A185" s="249"/>
      <c r="B185" s="65"/>
      <c r="C185" s="162"/>
      <c r="D185" s="163"/>
      <c r="E185" s="163"/>
      <c r="F185" s="163"/>
      <c r="G185" s="163"/>
      <c r="H185" s="249"/>
      <c r="I185" s="253"/>
      <c r="J185" s="249"/>
      <c r="K185" s="249"/>
      <c r="L185" s="249"/>
      <c r="M185" s="249"/>
      <c r="N185" s="249"/>
      <c r="O185" s="249"/>
      <c r="P185" s="249"/>
      <c r="Q185" s="249"/>
      <c r="R185" s="249"/>
    </row>
    <row r="186" spans="1:18" ht="12.75">
      <c r="A186" s="249"/>
      <c r="B186" s="249"/>
      <c r="C186" s="249"/>
      <c r="D186" s="249"/>
      <c r="E186" s="249"/>
      <c r="F186" s="249"/>
      <c r="G186" s="249"/>
      <c r="H186" s="249"/>
      <c r="I186" s="253"/>
      <c r="J186" s="249"/>
      <c r="K186" s="249"/>
      <c r="L186" s="249"/>
      <c r="M186" s="249"/>
      <c r="N186" s="249"/>
      <c r="O186" s="249"/>
      <c r="P186" s="249"/>
      <c r="Q186" s="249"/>
      <c r="R186" s="249"/>
    </row>
    <row r="187" spans="1:18" ht="12.75">
      <c r="A187" s="249"/>
      <c r="B187" s="249"/>
      <c r="C187" s="249"/>
      <c r="D187" s="249"/>
      <c r="E187" s="249"/>
      <c r="F187" s="249"/>
      <c r="G187" s="249"/>
      <c r="H187" s="249"/>
      <c r="I187" s="253"/>
      <c r="J187" s="249"/>
      <c r="K187" s="249"/>
      <c r="L187" s="249"/>
      <c r="M187" s="249"/>
      <c r="N187" s="249"/>
      <c r="O187" s="249"/>
      <c r="P187" s="249"/>
      <c r="Q187" s="249"/>
      <c r="R187" s="249"/>
    </row>
    <row r="188" spans="1:18" ht="12.75">
      <c r="A188" s="249"/>
      <c r="B188" s="249"/>
      <c r="C188" s="249"/>
      <c r="D188" s="249"/>
      <c r="E188" s="249"/>
      <c r="F188" s="249"/>
      <c r="G188" s="249"/>
      <c r="H188" s="249"/>
      <c r="I188" s="253"/>
      <c r="J188" s="249"/>
      <c r="K188" s="249"/>
      <c r="L188" s="249"/>
      <c r="M188" s="249"/>
      <c r="N188" s="249"/>
      <c r="O188" s="249"/>
      <c r="P188" s="249"/>
      <c r="Q188" s="249"/>
      <c r="R188" s="249"/>
    </row>
    <row r="189" spans="1:18" ht="12.75">
      <c r="A189" s="249"/>
      <c r="B189" s="249"/>
      <c r="C189" s="249"/>
      <c r="D189" s="249"/>
      <c r="E189" s="249"/>
      <c r="F189" s="249"/>
      <c r="G189" s="249"/>
      <c r="H189" s="249"/>
      <c r="I189" s="253"/>
      <c r="J189" s="249"/>
      <c r="K189" s="249"/>
      <c r="L189" s="249"/>
      <c r="M189" s="249"/>
      <c r="N189" s="249"/>
      <c r="O189" s="249"/>
      <c r="P189" s="249"/>
      <c r="Q189" s="249"/>
      <c r="R189" s="249"/>
    </row>
    <row r="190" spans="1:18" ht="12.75">
      <c r="A190" s="249"/>
      <c r="B190" s="64"/>
      <c r="C190" s="65"/>
      <c r="D190" s="65"/>
      <c r="E190" s="65"/>
      <c r="F190" s="249"/>
      <c r="G190" s="249"/>
      <c r="H190" s="249"/>
      <c r="I190" s="253"/>
      <c r="J190" s="249"/>
      <c r="K190" s="249"/>
      <c r="L190" s="249"/>
      <c r="M190" s="249"/>
      <c r="N190" s="249"/>
      <c r="O190" s="249"/>
      <c r="P190" s="249"/>
      <c r="Q190" s="249"/>
      <c r="R190" s="249"/>
    </row>
    <row r="191" spans="1:18" ht="12.75">
      <c r="A191" s="249"/>
      <c r="B191" s="65"/>
      <c r="C191" s="65"/>
      <c r="D191" s="68"/>
      <c r="E191" s="65"/>
      <c r="F191" s="249"/>
      <c r="G191" s="249"/>
      <c r="H191" s="249"/>
      <c r="I191" s="253"/>
      <c r="J191" s="249"/>
      <c r="K191" s="249"/>
      <c r="L191" s="249"/>
      <c r="M191" s="249"/>
      <c r="N191" s="249"/>
      <c r="O191" s="249"/>
      <c r="P191" s="249"/>
      <c r="Q191" s="249"/>
      <c r="R191" s="249"/>
    </row>
    <row r="192" spans="1:18" ht="12.75">
      <c r="A192" s="249"/>
      <c r="B192" s="65"/>
      <c r="C192" s="65"/>
      <c r="D192" s="68"/>
      <c r="E192" s="68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</row>
    <row r="193" spans="1:18" ht="12.75">
      <c r="A193" s="249"/>
      <c r="B193" s="65"/>
      <c r="C193" s="65"/>
      <c r="D193" s="68"/>
      <c r="E193" s="68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</row>
    <row r="194" spans="1:18" ht="12.75">
      <c r="A194" s="249"/>
      <c r="B194" s="65"/>
      <c r="C194" s="65"/>
      <c r="D194" s="68"/>
      <c r="E194" s="68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</row>
    <row r="195" spans="1:18" ht="12.75">
      <c r="A195" s="249"/>
      <c r="B195" s="162"/>
      <c r="C195" s="162"/>
      <c r="D195" s="163"/>
      <c r="E195" s="163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</row>
    <row r="196" spans="1:18" ht="12.75">
      <c r="A196" s="249"/>
      <c r="B196" s="65"/>
      <c r="C196" s="162"/>
      <c r="D196" s="163"/>
      <c r="E196" s="163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</row>
    <row r="197" spans="1:18" ht="12.7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</row>
    <row r="198" spans="1:18" ht="12.7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</row>
    <row r="199" spans="1:18" ht="12.7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</row>
    <row r="200" spans="1:18" ht="12.7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</row>
    <row r="201" spans="1:18" ht="12.75">
      <c r="A201" s="249"/>
      <c r="B201" s="64"/>
      <c r="C201" s="65"/>
      <c r="D201" s="65"/>
      <c r="E201" s="65"/>
      <c r="F201" s="65"/>
      <c r="G201" s="65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</row>
    <row r="202" spans="1:18" ht="12.75">
      <c r="A202" s="249"/>
      <c r="B202" s="65"/>
      <c r="C202" s="65"/>
      <c r="D202" s="68"/>
      <c r="E202" s="65"/>
      <c r="F202" s="65"/>
      <c r="G202" s="65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</row>
    <row r="203" spans="1:18" ht="12.75">
      <c r="A203" s="249"/>
      <c r="B203" s="65"/>
      <c r="C203" s="65"/>
      <c r="D203" s="68"/>
      <c r="E203" s="68"/>
      <c r="F203" s="68"/>
      <c r="G203" s="68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</row>
    <row r="204" spans="1:18" ht="12.75">
      <c r="A204" s="249"/>
      <c r="B204" s="65"/>
      <c r="C204" s="65"/>
      <c r="D204" s="68"/>
      <c r="E204" s="68"/>
      <c r="F204" s="68"/>
      <c r="G204" s="68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</row>
    <row r="205" spans="1:18" ht="12.75">
      <c r="A205" s="249"/>
      <c r="B205" s="65"/>
      <c r="C205" s="65"/>
      <c r="D205" s="68"/>
      <c r="E205" s="68"/>
      <c r="F205" s="68"/>
      <c r="G205" s="68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</row>
    <row r="206" spans="1:18" ht="12.75">
      <c r="A206" s="249"/>
      <c r="B206" s="162"/>
      <c r="C206" s="162"/>
      <c r="D206" s="254"/>
      <c r="E206" s="163"/>
      <c r="F206" s="163"/>
      <c r="G206" s="163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</row>
    <row r="207" spans="1:18" ht="13.5" customHeight="1">
      <c r="A207" s="249"/>
      <c r="B207" s="65"/>
      <c r="C207" s="162"/>
      <c r="D207" s="254"/>
      <c r="E207" s="163"/>
      <c r="F207" s="254"/>
      <c r="G207" s="163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</row>
    <row r="208" spans="1:18" ht="12.75" customHeight="1">
      <c r="A208" s="249"/>
      <c r="B208" s="65"/>
      <c r="C208" s="162"/>
      <c r="D208" s="163"/>
      <c r="E208" s="163"/>
      <c r="F208" s="163"/>
      <c r="G208" s="163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</row>
    <row r="209" spans="1:18" ht="12.75">
      <c r="A209" s="249"/>
      <c r="B209" s="65"/>
      <c r="C209" s="162"/>
      <c r="D209" s="254"/>
      <c r="E209" s="163"/>
      <c r="F209" s="163"/>
      <c r="G209" s="163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</row>
    <row r="210" spans="1:18" ht="12.75">
      <c r="A210" s="249"/>
      <c r="B210" s="65"/>
      <c r="C210" s="162"/>
      <c r="D210" s="254"/>
      <c r="E210" s="163"/>
      <c r="F210" s="163"/>
      <c r="G210" s="163"/>
      <c r="H210" s="249"/>
      <c r="I210" s="249"/>
      <c r="J210" s="249"/>
      <c r="K210" s="253"/>
      <c r="L210" s="253"/>
      <c r="M210" s="249"/>
      <c r="N210" s="249"/>
      <c r="O210" s="249"/>
      <c r="P210" s="249"/>
      <c r="Q210" s="249"/>
      <c r="R210" s="249"/>
    </row>
    <row r="211" spans="1:18" ht="12.75">
      <c r="A211" s="249"/>
      <c r="B211" s="65"/>
      <c r="C211" s="162"/>
      <c r="D211" s="163"/>
      <c r="E211" s="163"/>
      <c r="F211" s="163"/>
      <c r="G211" s="163"/>
      <c r="H211" s="249"/>
      <c r="I211" s="253"/>
      <c r="J211" s="249"/>
      <c r="K211" s="253"/>
      <c r="L211" s="253"/>
      <c r="M211" s="249"/>
      <c r="N211" s="249"/>
      <c r="O211" s="249"/>
      <c r="P211" s="249"/>
      <c r="Q211" s="249"/>
      <c r="R211" s="249"/>
    </row>
    <row r="212" spans="1:18" ht="12.75">
      <c r="A212" s="249"/>
      <c r="B212" s="249"/>
      <c r="C212" s="249"/>
      <c r="D212" s="249"/>
      <c r="E212" s="249"/>
      <c r="F212" s="249"/>
      <c r="G212" s="249"/>
      <c r="H212" s="249"/>
      <c r="I212" s="253"/>
      <c r="J212" s="249"/>
      <c r="K212" s="253"/>
      <c r="L212" s="253"/>
      <c r="M212" s="249"/>
      <c r="N212" s="249"/>
      <c r="O212" s="249"/>
      <c r="P212" s="249"/>
      <c r="Q212" s="249"/>
      <c r="R212" s="249"/>
    </row>
    <row r="213" spans="1:18" ht="12.75">
      <c r="A213" s="249"/>
      <c r="B213" s="249"/>
      <c r="C213" s="251"/>
      <c r="D213" s="249"/>
      <c r="E213" s="249"/>
      <c r="F213" s="249"/>
      <c r="G213" s="249"/>
      <c r="H213" s="249"/>
      <c r="I213" s="253"/>
      <c r="J213" s="249"/>
      <c r="K213" s="253"/>
      <c r="L213" s="253"/>
      <c r="M213" s="249"/>
      <c r="N213" s="249"/>
      <c r="O213" s="249"/>
      <c r="P213" s="249"/>
      <c r="Q213" s="249"/>
      <c r="R213" s="249"/>
    </row>
    <row r="214" spans="1:18" ht="12.75">
      <c r="A214" s="249"/>
      <c r="B214" s="249"/>
      <c r="C214" s="249"/>
      <c r="D214" s="249"/>
      <c r="E214" s="249"/>
      <c r="F214" s="249"/>
      <c r="G214" s="249"/>
      <c r="H214" s="249"/>
      <c r="I214" s="253"/>
      <c r="J214" s="249"/>
      <c r="K214" s="253"/>
      <c r="L214" s="253"/>
      <c r="M214" s="249"/>
      <c r="N214" s="249"/>
      <c r="O214" s="249"/>
      <c r="P214" s="249"/>
      <c r="Q214" s="249"/>
      <c r="R214" s="249"/>
    </row>
    <row r="215" spans="1:18" ht="12.75">
      <c r="A215" s="249"/>
      <c r="B215" s="64"/>
      <c r="C215" s="65"/>
      <c r="D215" s="65"/>
      <c r="E215" s="65"/>
      <c r="F215" s="249"/>
      <c r="G215" s="249"/>
      <c r="H215" s="249"/>
      <c r="I215" s="253"/>
      <c r="J215" s="249"/>
      <c r="K215" s="253"/>
      <c r="L215" s="253"/>
      <c r="M215" s="249"/>
      <c r="N215" s="249"/>
      <c r="O215" s="249"/>
      <c r="P215" s="249"/>
      <c r="Q215" s="249"/>
      <c r="R215" s="249"/>
    </row>
    <row r="216" spans="1:18" ht="12.75">
      <c r="A216" s="249"/>
      <c r="B216" s="65"/>
      <c r="C216" s="65"/>
      <c r="D216" s="68"/>
      <c r="E216" s="65"/>
      <c r="F216" s="249"/>
      <c r="G216" s="249"/>
      <c r="H216" s="249"/>
      <c r="I216" s="253"/>
      <c r="J216" s="249"/>
      <c r="K216" s="253"/>
      <c r="L216" s="253"/>
      <c r="M216" s="249"/>
      <c r="N216" s="249"/>
      <c r="O216" s="249"/>
      <c r="P216" s="249"/>
      <c r="Q216" s="249"/>
      <c r="R216" s="249"/>
    </row>
    <row r="217" spans="1:18" ht="12.75">
      <c r="A217" s="249"/>
      <c r="B217" s="65"/>
      <c r="C217" s="65"/>
      <c r="D217" s="68"/>
      <c r="E217" s="68"/>
      <c r="F217" s="249"/>
      <c r="G217" s="249"/>
      <c r="H217" s="249"/>
      <c r="I217" s="253"/>
      <c r="J217" s="249"/>
      <c r="K217" s="253"/>
      <c r="L217" s="253"/>
      <c r="M217" s="249"/>
      <c r="N217" s="249"/>
      <c r="O217" s="249"/>
      <c r="P217" s="249"/>
      <c r="Q217" s="249"/>
      <c r="R217" s="249"/>
    </row>
    <row r="218" spans="1:18" ht="12.75">
      <c r="A218" s="249"/>
      <c r="B218" s="65"/>
      <c r="C218" s="65"/>
      <c r="D218" s="68"/>
      <c r="E218" s="68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</row>
    <row r="219" spans="1:18" ht="12.75">
      <c r="A219" s="249"/>
      <c r="B219" s="65"/>
      <c r="C219" s="65"/>
      <c r="D219" s="68"/>
      <c r="E219" s="68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</row>
    <row r="220" spans="1:18" ht="12.75">
      <c r="A220" s="249"/>
      <c r="B220" s="162"/>
      <c r="C220" s="162"/>
      <c r="D220" s="163"/>
      <c r="E220" s="163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</row>
    <row r="221" spans="1:18" ht="12.75">
      <c r="A221" s="249"/>
      <c r="B221" s="65"/>
      <c r="C221" s="162"/>
      <c r="D221" s="163"/>
      <c r="E221" s="163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</row>
    <row r="222" spans="1:18" ht="12.7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</row>
    <row r="223" spans="1:18" ht="12.7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</row>
    <row r="224" spans="1:18" ht="12.7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  <c r="Q224" s="249"/>
      <c r="R224" s="249"/>
    </row>
    <row r="225" spans="1:18" ht="12.75">
      <c r="A225" s="249"/>
      <c r="B225" s="64"/>
      <c r="C225" s="65"/>
      <c r="D225" s="65"/>
      <c r="E225" s="65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</row>
    <row r="226" spans="1:18" ht="12.75">
      <c r="A226" s="249"/>
      <c r="B226" s="65"/>
      <c r="C226" s="65"/>
      <c r="D226" s="68"/>
      <c r="E226" s="65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</row>
    <row r="227" spans="1:18" ht="12.75">
      <c r="A227" s="249"/>
      <c r="B227" s="65"/>
      <c r="C227" s="65"/>
      <c r="D227" s="68"/>
      <c r="E227" s="68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</row>
    <row r="228" spans="1:18" ht="12.75">
      <c r="A228" s="249"/>
      <c r="B228" s="65"/>
      <c r="C228" s="65"/>
      <c r="D228" s="68"/>
      <c r="E228" s="68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</row>
    <row r="229" spans="1:18" ht="12.75">
      <c r="A229" s="249"/>
      <c r="B229" s="65"/>
      <c r="C229" s="65"/>
      <c r="D229" s="68"/>
      <c r="E229" s="68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</row>
    <row r="230" spans="1:18" ht="12.75">
      <c r="A230" s="249"/>
      <c r="B230" s="162"/>
      <c r="C230" s="162"/>
      <c r="D230" s="163"/>
      <c r="E230" s="163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</row>
    <row r="231" spans="1:18" ht="12.75">
      <c r="A231" s="249"/>
      <c r="B231" s="65"/>
      <c r="C231" s="162"/>
      <c r="D231" s="163"/>
      <c r="E231" s="163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</row>
    <row r="232" spans="1:18" ht="12.7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</row>
    <row r="233" spans="1:18" ht="12.7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</row>
    <row r="234" spans="1:18" ht="12.75">
      <c r="A234" s="249"/>
      <c r="B234" s="64"/>
      <c r="C234" s="65"/>
      <c r="D234" s="65"/>
      <c r="E234" s="65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</row>
    <row r="235" spans="1:18" ht="12.75">
      <c r="A235" s="249"/>
      <c r="B235" s="65"/>
      <c r="C235" s="65"/>
      <c r="D235" s="68"/>
      <c r="E235" s="65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</row>
    <row r="236" spans="1:18" ht="12.75">
      <c r="A236" s="249"/>
      <c r="B236" s="65"/>
      <c r="C236" s="65"/>
      <c r="D236" s="68"/>
      <c r="E236" s="68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</row>
    <row r="237" spans="1:18" ht="12.75">
      <c r="A237" s="249"/>
      <c r="B237" s="65"/>
      <c r="C237" s="65"/>
      <c r="D237" s="68"/>
      <c r="E237" s="68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</row>
    <row r="238" spans="1:18" ht="12.75">
      <c r="A238" s="249"/>
      <c r="B238" s="65"/>
      <c r="C238" s="65"/>
      <c r="D238" s="68"/>
      <c r="E238" s="68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</row>
    <row r="239" spans="1:18" ht="12.75">
      <c r="A239" s="249"/>
      <c r="B239" s="162"/>
      <c r="C239" s="162"/>
      <c r="D239" s="163"/>
      <c r="E239" s="163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</row>
    <row r="240" spans="1:18" ht="12.75">
      <c r="A240" s="249"/>
      <c r="B240" s="65"/>
      <c r="C240" s="162"/>
      <c r="D240" s="163"/>
      <c r="E240" s="163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</row>
    <row r="241" spans="1:18" ht="12.7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</row>
    <row r="242" spans="1:18" ht="12.7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249"/>
    </row>
    <row r="243" spans="1:18" ht="12.75">
      <c r="A243" s="249"/>
      <c r="B243" s="64"/>
      <c r="C243" s="65"/>
      <c r="D243" s="65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49"/>
      <c r="P243" s="249"/>
      <c r="Q243" s="249"/>
      <c r="R243" s="249"/>
    </row>
    <row r="244" spans="1:18" ht="12.75">
      <c r="A244" s="249"/>
      <c r="B244" s="66"/>
      <c r="C244" s="65"/>
      <c r="D244" s="65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</row>
    <row r="245" spans="1:18" ht="12.75">
      <c r="A245" s="249"/>
      <c r="B245" s="67"/>
      <c r="C245" s="67"/>
      <c r="D245" s="68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</row>
    <row r="246" spans="1:18" ht="12.75">
      <c r="A246" s="249"/>
      <c r="B246" s="162"/>
      <c r="C246" s="162"/>
      <c r="D246" s="163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</row>
    <row r="247" spans="1:18" ht="12.75">
      <c r="A247" s="249"/>
      <c r="B247" s="65"/>
      <c r="C247" s="162"/>
      <c r="D247" s="163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</row>
    <row r="248" spans="1:18" ht="12.75">
      <c r="A248" s="249"/>
      <c r="B248" s="162"/>
      <c r="C248" s="162"/>
      <c r="D248" s="163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</row>
    <row r="249" spans="1:18" ht="12.75">
      <c r="A249" s="249"/>
      <c r="B249" s="65"/>
      <c r="C249" s="162"/>
      <c r="D249" s="163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</row>
    <row r="250" spans="1:18" ht="12.7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</row>
    <row r="251" spans="1:18" ht="12.7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</row>
    <row r="252" spans="1:18" ht="12.7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</row>
    <row r="253" spans="1:18" ht="12.75">
      <c r="A253" s="249"/>
      <c r="B253" s="64"/>
      <c r="C253" s="65"/>
      <c r="D253" s="65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</row>
    <row r="254" spans="1:18" ht="12.75">
      <c r="A254" s="249"/>
      <c r="B254" s="65"/>
      <c r="C254" s="68"/>
      <c r="D254" s="68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</row>
    <row r="255" spans="1:18" ht="12.75">
      <c r="A255" s="249"/>
      <c r="B255" s="162"/>
      <c r="C255" s="163"/>
      <c r="D255" s="163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</row>
    <row r="256" spans="1:18" ht="12.7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</row>
    <row r="257" spans="1:18" ht="12.7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</row>
    <row r="258" spans="1:18" ht="12.7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</row>
    <row r="259" spans="1:18" ht="12.7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</row>
    <row r="260" spans="1:18" ht="12.7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</row>
    <row r="261" spans="1:18" ht="12.7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</row>
    <row r="262" spans="1:18" ht="12.7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</row>
    <row r="263" spans="1:18" ht="12.7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</row>
    <row r="264" spans="1:18" ht="12.7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</row>
    <row r="265" spans="1:18" ht="12.7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</row>
    <row r="266" spans="1:18" ht="12.7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</row>
    <row r="267" spans="1:18" ht="12.7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</row>
    <row r="268" spans="1:18" ht="12.7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</row>
    <row r="269" spans="1:18" ht="12.7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</row>
    <row r="270" spans="1:18" ht="12.7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</row>
    <row r="271" spans="1:18" ht="12.7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</row>
    <row r="272" spans="1:18" ht="12.7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</row>
    <row r="273" spans="1:18" ht="12.7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</row>
    <row r="274" spans="1:18" ht="12.7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</row>
    <row r="275" spans="1:18" ht="12.7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</row>
    <row r="276" spans="1:18" ht="12.7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</row>
    <row r="277" spans="1:18" ht="12.7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</row>
    <row r="278" spans="1:18" ht="12.7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</row>
    <row r="279" spans="1:18" ht="12.7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</row>
    <row r="280" spans="1:18" ht="12.7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</row>
    <row r="281" spans="1:18" ht="12.7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249"/>
    </row>
    <row r="282" spans="1:18" ht="12.7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</row>
    <row r="283" spans="1:18" ht="12.7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249"/>
    </row>
    <row r="284" spans="1:18" ht="12.7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</row>
    <row r="285" spans="1:18" ht="12.7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249"/>
    </row>
    <row r="286" spans="1:18" ht="12.7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</row>
    <row r="287" spans="1:18" ht="12.7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249"/>
    </row>
    <row r="288" spans="1:18" ht="12.7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249"/>
    </row>
    <row r="289" spans="1:18" ht="12.7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</row>
    <row r="290" spans="1:18" ht="12.7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</row>
    <row r="291" spans="1:18" ht="12.7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249"/>
    </row>
    <row r="292" spans="1:18" ht="12.7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</row>
    <row r="293" spans="1:18" ht="12.7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249"/>
    </row>
    <row r="294" spans="1:18" ht="12.7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</row>
    <row r="295" spans="1:18" ht="12.7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</row>
    <row r="296" spans="1:18" ht="12.7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249"/>
    </row>
    <row r="297" spans="1:18" ht="12.7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</row>
    <row r="298" spans="1:18" ht="12.7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</row>
    <row r="299" spans="1:18" ht="12.7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</row>
    <row r="300" spans="1:18" ht="12.7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</row>
    <row r="301" spans="1:18" ht="12.7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</row>
    <row r="302" spans="1:18" ht="12.7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</row>
    <row r="303" spans="1:18" ht="12.7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</row>
    <row r="304" spans="1:18" ht="12.7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</row>
    <row r="305" spans="1:18" ht="12.7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</row>
    <row r="306" spans="1:18" ht="12.7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</row>
    <row r="307" spans="1:18" ht="12.7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</row>
  </sheetData>
  <sheetProtection/>
  <mergeCells count="3">
    <mergeCell ref="B51:C51"/>
    <mergeCell ref="B52:C52"/>
    <mergeCell ref="B53:C53"/>
  </mergeCells>
  <printOptions/>
  <pageMargins left="0.75" right="0.75" top="1" bottom="1" header="0.5" footer="0.5"/>
  <pageSetup horizontalDpi="300" verticalDpi="300" orientation="portrait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0"/>
  </sheetPr>
  <dimension ref="A1:S46"/>
  <sheetViews>
    <sheetView zoomScale="75" zoomScaleNormal="75" zoomScalePageLayoutView="0" workbookViewId="0" topLeftCell="A1">
      <selection activeCell="L40" sqref="L40"/>
    </sheetView>
  </sheetViews>
  <sheetFormatPr defaultColWidth="9.140625" defaultRowHeight="12.75"/>
  <cols>
    <col min="1" max="1" width="27.28125" style="0" customWidth="1"/>
  </cols>
  <sheetData>
    <row r="1" spans="1:18" ht="12.75">
      <c r="A1" s="9" t="s">
        <v>334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ht="12.75">
      <c r="A3" s="11"/>
      <c r="B3" s="405" t="s">
        <v>291</v>
      </c>
      <c r="C3" s="405"/>
      <c r="D3" s="405"/>
      <c r="E3" s="405"/>
      <c r="F3" s="405"/>
      <c r="G3" s="405"/>
      <c r="H3" s="405"/>
      <c r="I3" s="412"/>
      <c r="J3" s="412"/>
      <c r="K3" s="11"/>
      <c r="L3" s="413" t="s">
        <v>315</v>
      </c>
      <c r="M3" s="413"/>
      <c r="N3" s="413"/>
      <c r="O3" s="413"/>
      <c r="P3" s="413"/>
      <c r="Q3" s="413"/>
      <c r="R3" s="414"/>
      <c r="S3" s="414"/>
    </row>
    <row r="4" spans="1:19" ht="12.75">
      <c r="A4" s="11"/>
      <c r="B4" s="12">
        <v>1992</v>
      </c>
      <c r="C4" s="12">
        <v>1994</v>
      </c>
      <c r="D4" s="12">
        <v>1996</v>
      </c>
      <c r="E4" s="12">
        <v>1998</v>
      </c>
      <c r="F4" s="12">
        <v>2002</v>
      </c>
      <c r="G4" s="12">
        <v>2004</v>
      </c>
      <c r="H4" s="12">
        <v>2006</v>
      </c>
      <c r="I4" s="12">
        <v>2008</v>
      </c>
      <c r="J4" s="12">
        <v>2010</v>
      </c>
      <c r="K4" s="36"/>
      <c r="L4" s="12" t="s">
        <v>449</v>
      </c>
      <c r="M4" s="12" t="s">
        <v>450</v>
      </c>
      <c r="N4" s="12" t="s">
        <v>451</v>
      </c>
      <c r="O4" s="12" t="s">
        <v>452</v>
      </c>
      <c r="P4" s="12" t="s">
        <v>454</v>
      </c>
      <c r="Q4" s="12" t="s">
        <v>455</v>
      </c>
      <c r="R4" s="12" t="s">
        <v>456</v>
      </c>
      <c r="S4" s="12" t="s">
        <v>457</v>
      </c>
    </row>
    <row r="5" spans="1:18" ht="12.75">
      <c r="A5" s="1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0"/>
    </row>
    <row r="6" spans="1:19" ht="12.75">
      <c r="A6" s="21" t="s">
        <v>316</v>
      </c>
      <c r="B6" s="22">
        <v>139570</v>
      </c>
      <c r="C6" s="22">
        <v>84868</v>
      </c>
      <c r="D6" s="22">
        <v>135933</v>
      </c>
      <c r="E6" s="22">
        <v>112675</v>
      </c>
      <c r="F6" s="22">
        <v>44322</v>
      </c>
      <c r="G6" s="22">
        <v>122348</v>
      </c>
      <c r="H6" s="22">
        <f>'[1]Tables 47-54 (Potato Storage)'!B10</f>
        <v>92913.85409603939</v>
      </c>
      <c r="I6" s="22">
        <v>60855</v>
      </c>
      <c r="J6" s="22">
        <v>94771</v>
      </c>
      <c r="K6" s="36"/>
      <c r="L6" s="256">
        <f>($J6/B6)-1</f>
        <v>-0.3209787203553772</v>
      </c>
      <c r="M6" s="256">
        <f aca="true" t="shared" si="0" ref="M6:S9">($J6/C6)-1</f>
        <v>0.11668709054060433</v>
      </c>
      <c r="N6" s="256">
        <f t="shared" si="0"/>
        <v>-0.30281094362663963</v>
      </c>
      <c r="O6" s="256">
        <f t="shared" si="0"/>
        <v>-0.15889948968271572</v>
      </c>
      <c r="P6" s="256">
        <f t="shared" si="0"/>
        <v>1.1382383466450068</v>
      </c>
      <c r="Q6" s="256">
        <f t="shared" si="0"/>
        <v>-0.22539804492104487</v>
      </c>
      <c r="R6" s="256">
        <f t="shared" si="0"/>
        <v>0.019987825518904767</v>
      </c>
      <c r="S6" s="256">
        <f t="shared" si="0"/>
        <v>0.5573247884315176</v>
      </c>
    </row>
    <row r="7" spans="1:19" ht="12.75">
      <c r="A7" s="21" t="s">
        <v>317</v>
      </c>
      <c r="B7" s="22">
        <v>16289</v>
      </c>
      <c r="C7" s="22">
        <v>11630</v>
      </c>
      <c r="D7" s="22">
        <v>19022</v>
      </c>
      <c r="E7" s="22">
        <v>5899</v>
      </c>
      <c r="F7" s="22">
        <v>9024</v>
      </c>
      <c r="G7" s="22">
        <v>3099</v>
      </c>
      <c r="H7" s="36" t="s">
        <v>16</v>
      </c>
      <c r="I7" s="36">
        <v>4680</v>
      </c>
      <c r="J7" s="36">
        <v>9644</v>
      </c>
      <c r="K7" s="36"/>
      <c r="L7" s="256">
        <f>($J7/B7)-1</f>
        <v>-0.4079440112959666</v>
      </c>
      <c r="M7" s="256">
        <f t="shared" si="0"/>
        <v>-0.17076526225279454</v>
      </c>
      <c r="N7" s="256">
        <f t="shared" si="0"/>
        <v>-0.49300809588897065</v>
      </c>
      <c r="O7" s="256">
        <f t="shared" si="0"/>
        <v>0.6348533649771149</v>
      </c>
      <c r="P7" s="256">
        <f t="shared" si="0"/>
        <v>0.06870567375886516</v>
      </c>
      <c r="Q7" s="256">
        <f t="shared" si="0"/>
        <v>2.111971603743143</v>
      </c>
      <c r="R7" s="256" t="s">
        <v>16</v>
      </c>
      <c r="S7" s="256">
        <f t="shared" si="0"/>
        <v>1.0606837606837605</v>
      </c>
    </row>
    <row r="8" spans="1:19" ht="12.75">
      <c r="A8" s="21" t="s">
        <v>318</v>
      </c>
      <c r="B8" s="22">
        <v>1998</v>
      </c>
      <c r="C8" s="22">
        <v>1001</v>
      </c>
      <c r="D8" s="22">
        <v>750</v>
      </c>
      <c r="E8" s="22">
        <v>227</v>
      </c>
      <c r="F8" s="22">
        <v>439</v>
      </c>
      <c r="G8" s="22">
        <v>148.47</v>
      </c>
      <c r="H8" s="36" t="s">
        <v>16</v>
      </c>
      <c r="I8" s="36">
        <v>173</v>
      </c>
      <c r="J8" s="23">
        <v>202.53</v>
      </c>
      <c r="K8" s="36"/>
      <c r="L8" s="256">
        <f>($J8/B8)-1</f>
        <v>-0.8986336336336336</v>
      </c>
      <c r="M8" s="256">
        <f t="shared" si="0"/>
        <v>-0.7976723276723277</v>
      </c>
      <c r="N8" s="256">
        <f t="shared" si="0"/>
        <v>-0.7299599999999999</v>
      </c>
      <c r="O8" s="256">
        <f t="shared" si="0"/>
        <v>-0.1077973568281938</v>
      </c>
      <c r="P8" s="256">
        <f t="shared" si="0"/>
        <v>-0.5386560364464692</v>
      </c>
      <c r="Q8" s="256">
        <f t="shared" si="0"/>
        <v>0.36411396241664984</v>
      </c>
      <c r="R8" s="256" t="s">
        <v>16</v>
      </c>
      <c r="S8" s="256">
        <f t="shared" si="0"/>
        <v>0.1706936416184972</v>
      </c>
    </row>
    <row r="9" spans="1:19" ht="12.75">
      <c r="A9" s="21" t="s">
        <v>319</v>
      </c>
      <c r="B9" s="22">
        <v>123281</v>
      </c>
      <c r="C9" s="22">
        <v>73238</v>
      </c>
      <c r="D9" s="22">
        <v>116910</v>
      </c>
      <c r="E9" s="22">
        <v>106777</v>
      </c>
      <c r="F9" s="22">
        <v>35298</v>
      </c>
      <c r="G9" s="22">
        <v>119249</v>
      </c>
      <c r="H9" s="22">
        <f>H6</f>
        <v>92913.85409603939</v>
      </c>
      <c r="I9" s="22">
        <v>56175</v>
      </c>
      <c r="J9" s="22">
        <v>85127</v>
      </c>
      <c r="K9" s="36"/>
      <c r="L9" s="256">
        <f>($J9/B9)-1</f>
        <v>-0.30948808007722195</v>
      </c>
      <c r="M9" s="256">
        <f t="shared" si="0"/>
        <v>0.1623337611622382</v>
      </c>
      <c r="N9" s="256">
        <f t="shared" si="0"/>
        <v>-0.27185869472243607</v>
      </c>
      <c r="O9" s="256">
        <f t="shared" si="0"/>
        <v>-0.20275902113751088</v>
      </c>
      <c r="P9" s="256">
        <f t="shared" si="0"/>
        <v>1.4116663833644965</v>
      </c>
      <c r="Q9" s="256">
        <f t="shared" si="0"/>
        <v>-0.2861407642831386</v>
      </c>
      <c r="R9" s="256">
        <f t="shared" si="0"/>
        <v>-0.08380724459014033</v>
      </c>
      <c r="S9" s="256">
        <f t="shared" si="0"/>
        <v>0.5153894080996886</v>
      </c>
    </row>
    <row r="10" spans="1:18" ht="12.75">
      <c r="A10" s="10"/>
      <c r="B10" s="10"/>
      <c r="C10" s="10"/>
      <c r="D10" s="10"/>
      <c r="E10" s="10"/>
      <c r="F10" s="52"/>
      <c r="G10" s="52"/>
      <c r="H10" s="10"/>
      <c r="I10" s="52"/>
      <c r="K10" s="10"/>
      <c r="L10" s="10"/>
      <c r="M10" s="10"/>
      <c r="N10" s="10"/>
      <c r="O10" s="10"/>
      <c r="P10" s="10"/>
      <c r="Q10" s="10"/>
      <c r="R10" s="10"/>
    </row>
    <row r="11" spans="1:18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9" t="s">
        <v>335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ht="12.75">
      <c r="A14" s="11"/>
      <c r="B14" s="405" t="s">
        <v>138</v>
      </c>
      <c r="C14" s="405"/>
      <c r="D14" s="405"/>
      <c r="E14" s="405"/>
      <c r="F14" s="405"/>
      <c r="G14" s="405"/>
      <c r="H14" s="405"/>
      <c r="I14" s="412"/>
      <c r="J14" s="412"/>
      <c r="K14" s="11"/>
      <c r="L14" s="405" t="s">
        <v>315</v>
      </c>
      <c r="M14" s="405"/>
      <c r="N14" s="405"/>
      <c r="O14" s="405"/>
      <c r="P14" s="405"/>
      <c r="Q14" s="405"/>
      <c r="R14" s="410"/>
      <c r="S14" s="410"/>
    </row>
    <row r="15" spans="1:19" ht="12.75">
      <c r="A15" s="11"/>
      <c r="B15" s="12">
        <v>1992</v>
      </c>
      <c r="C15" s="12">
        <v>1994</v>
      </c>
      <c r="D15" s="12">
        <v>1996</v>
      </c>
      <c r="E15" s="12">
        <v>1998</v>
      </c>
      <c r="F15" s="12">
        <v>2002</v>
      </c>
      <c r="G15" s="12">
        <v>2004</v>
      </c>
      <c r="H15" s="12">
        <v>2006</v>
      </c>
      <c r="I15" s="12">
        <v>2008</v>
      </c>
      <c r="J15" s="12">
        <v>2010</v>
      </c>
      <c r="K15" s="10"/>
      <c r="L15" s="12" t="s">
        <v>449</v>
      </c>
      <c r="M15" s="12" t="s">
        <v>450</v>
      </c>
      <c r="N15" s="12" t="s">
        <v>451</v>
      </c>
      <c r="O15" s="12" t="s">
        <v>452</v>
      </c>
      <c r="P15" s="12" t="s">
        <v>454</v>
      </c>
      <c r="Q15" s="12" t="s">
        <v>455</v>
      </c>
      <c r="R15" s="12" t="s">
        <v>456</v>
      </c>
      <c r="S15" s="12" t="s">
        <v>457</v>
      </c>
    </row>
    <row r="16" spans="1:18" ht="12.75">
      <c r="A16" s="10"/>
      <c r="B16" s="36"/>
      <c r="C16" s="36"/>
      <c r="D16" s="36"/>
      <c r="E16" s="36"/>
      <c r="F16" s="36"/>
      <c r="G16" s="3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9" ht="12.75">
      <c r="A17" s="21" t="s">
        <v>316</v>
      </c>
      <c r="B17" s="22">
        <v>33420</v>
      </c>
      <c r="C17" s="22">
        <v>24238</v>
      </c>
      <c r="D17" s="22">
        <v>39290</v>
      </c>
      <c r="E17" s="22">
        <v>39809</v>
      </c>
      <c r="F17" s="22">
        <v>16032</v>
      </c>
      <c r="G17" s="22">
        <v>33321</v>
      </c>
      <c r="H17" s="22">
        <f>'[1]Tables 47-54 (Potato Storage)'!C10</f>
        <v>24640.05631302105</v>
      </c>
      <c r="I17" s="22">
        <v>5138</v>
      </c>
      <c r="J17" s="22">
        <v>16256</v>
      </c>
      <c r="K17" s="36"/>
      <c r="L17" s="256">
        <f>($J17/B17)-1</f>
        <v>-0.5135846798324357</v>
      </c>
      <c r="M17" s="256">
        <f aca="true" t="shared" si="1" ref="M17:S17">($J17/C17)-1</f>
        <v>-0.32931760046208436</v>
      </c>
      <c r="N17" s="256">
        <f t="shared" si="1"/>
        <v>-0.5862560447951133</v>
      </c>
      <c r="O17" s="256">
        <f t="shared" si="1"/>
        <v>-0.591650129367731</v>
      </c>
      <c r="P17" s="256">
        <f t="shared" si="1"/>
        <v>0.013972055888223478</v>
      </c>
      <c r="Q17" s="256">
        <f t="shared" si="1"/>
        <v>-0.5121394916118964</v>
      </c>
      <c r="R17" s="256">
        <f t="shared" si="1"/>
        <v>-0.3402612480471683</v>
      </c>
      <c r="S17" s="256">
        <f t="shared" si="1"/>
        <v>2.1638769949396655</v>
      </c>
    </row>
    <row r="18" spans="1:18" ht="12.75">
      <c r="A18" s="21" t="s">
        <v>317</v>
      </c>
      <c r="B18" s="22">
        <v>7536</v>
      </c>
      <c r="C18" s="22">
        <v>14950</v>
      </c>
      <c r="D18" s="22">
        <v>12915</v>
      </c>
      <c r="E18" s="22">
        <v>5628</v>
      </c>
      <c r="F18" s="22">
        <v>4029</v>
      </c>
      <c r="G18" s="22">
        <v>673</v>
      </c>
      <c r="H18" s="23">
        <f>'[1]Tables 47-54 (Potato Storage)'!B18</f>
        <v>76.11930476239223</v>
      </c>
      <c r="I18" s="23" t="s">
        <v>16</v>
      </c>
      <c r="J18" s="23"/>
      <c r="K18" s="36"/>
      <c r="L18" s="23" t="s">
        <v>16</v>
      </c>
      <c r="M18" s="23" t="s">
        <v>16</v>
      </c>
      <c r="N18" s="23" t="s">
        <v>16</v>
      </c>
      <c r="O18" s="23" t="s">
        <v>16</v>
      </c>
      <c r="P18" s="23" t="s">
        <v>16</v>
      </c>
      <c r="Q18" s="23" t="s">
        <v>16</v>
      </c>
      <c r="R18" s="23" t="s">
        <v>16</v>
      </c>
    </row>
    <row r="19" spans="1:18" ht="12.75">
      <c r="A19" s="21" t="s">
        <v>318</v>
      </c>
      <c r="B19" s="22">
        <v>1052</v>
      </c>
      <c r="C19" s="22">
        <v>851</v>
      </c>
      <c r="D19" s="22">
        <v>480</v>
      </c>
      <c r="E19" s="22">
        <v>896</v>
      </c>
      <c r="F19" s="22">
        <v>48</v>
      </c>
      <c r="G19" s="22">
        <v>5.48</v>
      </c>
      <c r="H19" s="202">
        <f>'[1]Tables 47-54 (Potato Storage)'!B27</f>
        <v>0.7611930476239225</v>
      </c>
      <c r="I19" s="202" t="s">
        <v>16</v>
      </c>
      <c r="J19" s="202"/>
      <c r="K19" s="36"/>
      <c r="L19" s="202" t="s">
        <v>16</v>
      </c>
      <c r="M19" s="202" t="s">
        <v>16</v>
      </c>
      <c r="N19" s="202" t="s">
        <v>16</v>
      </c>
      <c r="O19" s="202" t="s">
        <v>16</v>
      </c>
      <c r="P19" s="202" t="s">
        <v>16</v>
      </c>
      <c r="Q19" s="202" t="s">
        <v>16</v>
      </c>
      <c r="R19" s="202" t="s">
        <v>16</v>
      </c>
    </row>
    <row r="20" spans="1:18" ht="12.75">
      <c r="A20" s="21" t="s">
        <v>319</v>
      </c>
      <c r="B20" s="22">
        <v>27033</v>
      </c>
      <c r="C20" s="22">
        <v>9288</v>
      </c>
      <c r="D20" s="22">
        <v>26652</v>
      </c>
      <c r="E20" s="22">
        <v>34181</v>
      </c>
      <c r="F20" s="22">
        <v>12003</v>
      </c>
      <c r="G20" s="22">
        <v>32648</v>
      </c>
      <c r="H20" s="22">
        <f>H17-H18</f>
        <v>24563.937008258657</v>
      </c>
      <c r="I20" s="22" t="s">
        <v>16</v>
      </c>
      <c r="J20" s="22"/>
      <c r="K20" s="36"/>
      <c r="L20" s="22" t="s">
        <v>16</v>
      </c>
      <c r="M20" s="22" t="s">
        <v>16</v>
      </c>
      <c r="N20" s="22" t="s">
        <v>16</v>
      </c>
      <c r="O20" s="22" t="s">
        <v>16</v>
      </c>
      <c r="P20" s="22" t="s">
        <v>16</v>
      </c>
      <c r="Q20" s="22" t="s">
        <v>16</v>
      </c>
      <c r="R20" s="22" t="s">
        <v>16</v>
      </c>
    </row>
    <row r="21" spans="1:18" ht="12.75">
      <c r="A21" s="10"/>
      <c r="B21" s="10"/>
      <c r="C21" s="10"/>
      <c r="D21" s="10"/>
      <c r="E21" s="10"/>
      <c r="F21" s="52"/>
      <c r="G21" s="5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9" t="s">
        <v>336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9" ht="12.75">
      <c r="A25" s="10"/>
      <c r="B25" s="405" t="s">
        <v>320</v>
      </c>
      <c r="C25" s="405"/>
      <c r="D25" s="405"/>
      <c r="E25" s="405"/>
      <c r="F25" s="405"/>
      <c r="G25" s="405"/>
      <c r="H25" s="405"/>
      <c r="I25" s="412"/>
      <c r="J25" s="412"/>
      <c r="K25" s="11"/>
      <c r="L25" s="405" t="s">
        <v>315</v>
      </c>
      <c r="M25" s="405"/>
      <c r="N25" s="405"/>
      <c r="O25" s="405"/>
      <c r="P25" s="405"/>
      <c r="Q25" s="405"/>
      <c r="R25" s="410"/>
      <c r="S25" s="410"/>
    </row>
    <row r="26" spans="1:19" ht="12.75">
      <c r="A26" s="10"/>
      <c r="B26" s="12">
        <v>1992</v>
      </c>
      <c r="C26" s="12">
        <v>1994</v>
      </c>
      <c r="D26" s="12">
        <v>1996</v>
      </c>
      <c r="E26" s="12">
        <v>1998</v>
      </c>
      <c r="F26" s="12">
        <v>2002</v>
      </c>
      <c r="G26" s="12">
        <v>2004</v>
      </c>
      <c r="H26" s="12">
        <v>2006</v>
      </c>
      <c r="I26" s="12">
        <v>2008</v>
      </c>
      <c r="J26" s="12">
        <v>2010</v>
      </c>
      <c r="K26" s="10"/>
      <c r="L26" s="12" t="s">
        <v>449</v>
      </c>
      <c r="M26" s="12" t="s">
        <v>450</v>
      </c>
      <c r="N26" s="12" t="s">
        <v>451</v>
      </c>
      <c r="O26" s="12" t="s">
        <v>452</v>
      </c>
      <c r="P26" s="12" t="s">
        <v>454</v>
      </c>
      <c r="Q26" s="12" t="s">
        <v>455</v>
      </c>
      <c r="R26" s="12" t="s">
        <v>456</v>
      </c>
      <c r="S26" s="12" t="s">
        <v>457</v>
      </c>
    </row>
    <row r="27" spans="1:18" ht="12.75">
      <c r="A27" s="10"/>
      <c r="B27" s="21"/>
      <c r="C27" s="21"/>
      <c r="D27" s="21"/>
      <c r="E27" s="21"/>
      <c r="F27" s="21"/>
      <c r="G27" s="2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9" ht="12.75">
      <c r="A28" s="21" t="s">
        <v>316</v>
      </c>
      <c r="B28" s="36" t="s">
        <v>16</v>
      </c>
      <c r="C28" s="36" t="s">
        <v>16</v>
      </c>
      <c r="D28" s="22">
        <v>15169</v>
      </c>
      <c r="E28" s="22">
        <v>10123</v>
      </c>
      <c r="F28" s="36" t="s">
        <v>16</v>
      </c>
      <c r="G28" s="36" t="s">
        <v>16</v>
      </c>
      <c r="H28" s="36" t="s">
        <v>16</v>
      </c>
      <c r="I28" s="36" t="s">
        <v>16</v>
      </c>
      <c r="J28" s="36" t="s">
        <v>16</v>
      </c>
      <c r="K28" s="36"/>
      <c r="L28" s="36" t="s">
        <v>16</v>
      </c>
      <c r="M28" s="36" t="s">
        <v>16</v>
      </c>
      <c r="N28" s="36" t="s">
        <v>16</v>
      </c>
      <c r="O28" s="36" t="s">
        <v>16</v>
      </c>
      <c r="P28" s="36" t="s">
        <v>16</v>
      </c>
      <c r="Q28" s="36" t="s">
        <v>16</v>
      </c>
      <c r="R28" s="36" t="s">
        <v>16</v>
      </c>
      <c r="S28" s="36" t="s">
        <v>16</v>
      </c>
    </row>
    <row r="29" spans="1:19" ht="12.75">
      <c r="A29" s="21" t="s">
        <v>317</v>
      </c>
      <c r="B29" s="36" t="s">
        <v>16</v>
      </c>
      <c r="C29" s="36" t="s">
        <v>16</v>
      </c>
      <c r="D29" s="22">
        <v>6705</v>
      </c>
      <c r="E29" s="22">
        <v>2524</v>
      </c>
      <c r="F29" s="36" t="s">
        <v>16</v>
      </c>
      <c r="G29" s="36" t="s">
        <v>16</v>
      </c>
      <c r="H29" s="36" t="s">
        <v>16</v>
      </c>
      <c r="I29" s="36" t="s">
        <v>16</v>
      </c>
      <c r="J29" s="36" t="s">
        <v>16</v>
      </c>
      <c r="K29" s="36"/>
      <c r="L29" s="36" t="s">
        <v>16</v>
      </c>
      <c r="M29" s="36" t="s">
        <v>16</v>
      </c>
      <c r="N29" s="36" t="s">
        <v>16</v>
      </c>
      <c r="O29" s="36" t="s">
        <v>16</v>
      </c>
      <c r="P29" s="36" t="s">
        <v>16</v>
      </c>
      <c r="Q29" s="36" t="s">
        <v>16</v>
      </c>
      <c r="R29" s="36" t="s">
        <v>16</v>
      </c>
      <c r="S29" s="36" t="s">
        <v>16</v>
      </c>
    </row>
    <row r="30" spans="1:19" ht="12.75">
      <c r="A30" s="21" t="s">
        <v>318</v>
      </c>
      <c r="B30" s="36" t="s">
        <v>16</v>
      </c>
      <c r="C30" s="36" t="s">
        <v>16</v>
      </c>
      <c r="D30" s="22">
        <v>375</v>
      </c>
      <c r="E30" s="22">
        <v>121</v>
      </c>
      <c r="F30" s="36" t="s">
        <v>16</v>
      </c>
      <c r="G30" s="36" t="s">
        <v>16</v>
      </c>
      <c r="H30" s="36" t="s">
        <v>16</v>
      </c>
      <c r="I30" s="36" t="s">
        <v>16</v>
      </c>
      <c r="J30" s="36" t="s">
        <v>16</v>
      </c>
      <c r="K30" s="36"/>
      <c r="L30" s="36" t="s">
        <v>16</v>
      </c>
      <c r="M30" s="36" t="s">
        <v>16</v>
      </c>
      <c r="N30" s="36" t="s">
        <v>16</v>
      </c>
      <c r="O30" s="36" t="s">
        <v>16</v>
      </c>
      <c r="P30" s="36" t="s">
        <v>16</v>
      </c>
      <c r="Q30" s="36" t="s">
        <v>16</v>
      </c>
      <c r="R30" s="36" t="s">
        <v>16</v>
      </c>
      <c r="S30" s="36" t="s">
        <v>16</v>
      </c>
    </row>
    <row r="31" spans="1:19" ht="12.75">
      <c r="A31" s="21" t="s">
        <v>319</v>
      </c>
      <c r="B31" s="36" t="s">
        <v>16</v>
      </c>
      <c r="C31" s="36" t="s">
        <v>16</v>
      </c>
      <c r="D31" s="22">
        <v>8464</v>
      </c>
      <c r="E31" s="22">
        <v>7599</v>
      </c>
      <c r="F31" s="36" t="s">
        <v>16</v>
      </c>
      <c r="G31" s="36" t="s">
        <v>16</v>
      </c>
      <c r="H31" s="36" t="s">
        <v>16</v>
      </c>
      <c r="I31" s="36" t="s">
        <v>16</v>
      </c>
      <c r="J31" s="36" t="s">
        <v>16</v>
      </c>
      <c r="K31" s="36"/>
      <c r="L31" s="36" t="s">
        <v>16</v>
      </c>
      <c r="M31" s="36" t="s">
        <v>16</v>
      </c>
      <c r="N31" s="36" t="s">
        <v>16</v>
      </c>
      <c r="O31" s="36" t="s">
        <v>16</v>
      </c>
      <c r="P31" s="36" t="s">
        <v>16</v>
      </c>
      <c r="Q31" s="36" t="s">
        <v>16</v>
      </c>
      <c r="R31" s="36" t="s">
        <v>16</v>
      </c>
      <c r="S31" s="36" t="s">
        <v>16</v>
      </c>
    </row>
    <row r="32" spans="1:18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9" t="s">
        <v>337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9" ht="12.75">
      <c r="A36" s="10"/>
      <c r="B36" s="405" t="s">
        <v>252</v>
      </c>
      <c r="C36" s="405"/>
      <c r="D36" s="405"/>
      <c r="E36" s="405"/>
      <c r="F36" s="405"/>
      <c r="G36" s="405"/>
      <c r="H36" s="405"/>
      <c r="I36" s="412"/>
      <c r="J36" s="412"/>
      <c r="K36" s="11"/>
      <c r="L36" s="405" t="s">
        <v>315</v>
      </c>
      <c r="M36" s="405"/>
      <c r="N36" s="405"/>
      <c r="O36" s="405"/>
      <c r="P36" s="405"/>
      <c r="Q36" s="405"/>
      <c r="R36" s="410"/>
      <c r="S36" s="410"/>
    </row>
    <row r="37" spans="1:19" ht="12.75">
      <c r="A37" s="10"/>
      <c r="B37" s="12">
        <v>1992</v>
      </c>
      <c r="C37" s="12">
        <v>1994</v>
      </c>
      <c r="D37" s="12">
        <v>1996</v>
      </c>
      <c r="E37" s="12">
        <v>1998</v>
      </c>
      <c r="F37" s="12">
        <v>2002</v>
      </c>
      <c r="G37" s="12">
        <v>2004</v>
      </c>
      <c r="H37" s="12">
        <v>2006</v>
      </c>
      <c r="I37" s="12">
        <v>2008</v>
      </c>
      <c r="J37" s="12">
        <v>2010</v>
      </c>
      <c r="K37" s="36"/>
      <c r="L37" s="12" t="s">
        <v>449</v>
      </c>
      <c r="M37" s="12" t="s">
        <v>450</v>
      </c>
      <c r="N37" s="12" t="s">
        <v>451</v>
      </c>
      <c r="O37" s="12" t="s">
        <v>452</v>
      </c>
      <c r="P37" s="12" t="s">
        <v>454</v>
      </c>
      <c r="Q37" s="12" t="s">
        <v>455</v>
      </c>
      <c r="R37" s="12" t="s">
        <v>456</v>
      </c>
      <c r="S37" s="12" t="s">
        <v>457</v>
      </c>
    </row>
    <row r="38" spans="1:18" ht="12.75">
      <c r="A38" s="10"/>
      <c r="B38" s="121"/>
      <c r="C38" s="121"/>
      <c r="D38" s="121"/>
      <c r="E38" s="121"/>
      <c r="F38" s="121"/>
      <c r="G38" s="12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0"/>
    </row>
    <row r="39" spans="1:19" ht="12.75">
      <c r="A39" s="21" t="s">
        <v>316</v>
      </c>
      <c r="B39" s="22">
        <v>191019</v>
      </c>
      <c r="C39" s="22">
        <v>119447</v>
      </c>
      <c r="D39" s="22">
        <v>190392</v>
      </c>
      <c r="E39" s="22">
        <v>162608</v>
      </c>
      <c r="F39" s="22">
        <v>60353</v>
      </c>
      <c r="G39" s="22">
        <v>155669</v>
      </c>
      <c r="H39" s="22">
        <f>'[1]Tables 47-54 (Potato Storage)'!D10</f>
        <v>117553.9104090604</v>
      </c>
      <c r="I39" s="22">
        <v>70794</v>
      </c>
      <c r="J39" s="22">
        <v>111028</v>
      </c>
      <c r="K39" s="36"/>
      <c r="L39" s="256">
        <f>($J39/B39)-1</f>
        <v>-0.4187593904271303</v>
      </c>
      <c r="M39" s="256">
        <f aca="true" t="shared" si="2" ref="M39:S42">($J39/C39)-1</f>
        <v>-0.07048314315135584</v>
      </c>
      <c r="N39" s="256">
        <f t="shared" si="2"/>
        <v>-0.4168452455985545</v>
      </c>
      <c r="O39" s="256">
        <f t="shared" si="2"/>
        <v>-0.3172045655810293</v>
      </c>
      <c r="P39" s="256">
        <f t="shared" si="2"/>
        <v>0.8396434311467533</v>
      </c>
      <c r="Q39" s="256">
        <f t="shared" si="2"/>
        <v>-0.2867687208114653</v>
      </c>
      <c r="R39" s="256">
        <f t="shared" si="2"/>
        <v>-0.05551419247859757</v>
      </c>
      <c r="S39" s="256">
        <f t="shared" si="2"/>
        <v>0.5683249992937254</v>
      </c>
    </row>
    <row r="40" spans="1:19" ht="12.75">
      <c r="A40" s="21" t="s">
        <v>317</v>
      </c>
      <c r="B40" s="22">
        <v>23825</v>
      </c>
      <c r="C40" s="22">
        <v>26580</v>
      </c>
      <c r="D40" s="22">
        <v>38624</v>
      </c>
      <c r="E40" s="22">
        <v>14051</v>
      </c>
      <c r="F40" s="22">
        <v>13053</v>
      </c>
      <c r="G40" s="22">
        <v>3772</v>
      </c>
      <c r="H40" s="23">
        <f>'[1]Tables 47-54 (Potato Storage)'!C18</f>
        <v>76.11930476239223</v>
      </c>
      <c r="I40" s="23">
        <v>4680</v>
      </c>
      <c r="J40" s="36">
        <v>9644</v>
      </c>
      <c r="K40" s="36"/>
      <c r="L40" s="256">
        <f>($J40/B40)-1</f>
        <v>-0.595215110178384</v>
      </c>
      <c r="M40" s="256">
        <f t="shared" si="2"/>
        <v>-0.637170805116629</v>
      </c>
      <c r="N40" s="256">
        <f t="shared" si="2"/>
        <v>-0.7503106876553438</v>
      </c>
      <c r="O40" s="256">
        <f t="shared" si="2"/>
        <v>-0.31364315707067114</v>
      </c>
      <c r="P40" s="256">
        <f t="shared" si="2"/>
        <v>-0.26116601547536966</v>
      </c>
      <c r="Q40" s="256">
        <f t="shared" si="2"/>
        <v>1.5567338282078471</v>
      </c>
      <c r="R40" s="256">
        <f t="shared" si="2"/>
        <v>125.69584975984631</v>
      </c>
      <c r="S40" s="256">
        <f t="shared" si="2"/>
        <v>1.0606837606837605</v>
      </c>
    </row>
    <row r="41" spans="1:19" ht="12.75">
      <c r="A41" s="21" t="s">
        <v>318</v>
      </c>
      <c r="B41" s="22">
        <v>3050</v>
      </c>
      <c r="C41" s="22">
        <v>1852</v>
      </c>
      <c r="D41" s="22">
        <v>1605</v>
      </c>
      <c r="E41" s="22">
        <v>1245</v>
      </c>
      <c r="F41" s="22">
        <v>488</v>
      </c>
      <c r="G41" s="22">
        <v>153.95</v>
      </c>
      <c r="H41" s="202">
        <f>'[1]Tables 47-54 (Potato Storage)'!C27</f>
        <v>0.7611930476239225</v>
      </c>
      <c r="I41" s="202">
        <v>173</v>
      </c>
      <c r="J41" s="23">
        <v>202.53</v>
      </c>
      <c r="K41" s="36"/>
      <c r="L41" s="256">
        <f>($J41/B41)-1</f>
        <v>-0.9335967213114754</v>
      </c>
      <c r="M41" s="256">
        <f t="shared" si="2"/>
        <v>-0.8906425485961122</v>
      </c>
      <c r="N41" s="256">
        <f t="shared" si="2"/>
        <v>-0.8738130841121495</v>
      </c>
      <c r="O41" s="256">
        <f t="shared" si="2"/>
        <v>-0.8373253012048193</v>
      </c>
      <c r="P41" s="256">
        <f t="shared" si="2"/>
        <v>-0.5849795081967213</v>
      </c>
      <c r="Q41" s="256">
        <f t="shared" si="2"/>
        <v>0.3155569990256577</v>
      </c>
      <c r="R41" s="256">
        <f t="shared" si="2"/>
        <v>265.0691668587896</v>
      </c>
      <c r="S41" s="256">
        <f t="shared" si="2"/>
        <v>0.1706936416184972</v>
      </c>
    </row>
    <row r="42" spans="1:19" ht="12.75">
      <c r="A42" s="21" t="s">
        <v>319</v>
      </c>
      <c r="B42" s="22">
        <v>168344</v>
      </c>
      <c r="C42" s="22">
        <v>92868</v>
      </c>
      <c r="D42" s="22">
        <v>152027</v>
      </c>
      <c r="E42" s="22">
        <v>148557</v>
      </c>
      <c r="F42" s="22">
        <v>47300</v>
      </c>
      <c r="G42" s="22">
        <v>151897</v>
      </c>
      <c r="H42" s="22">
        <f>H39-H40</f>
        <v>117477.791104298</v>
      </c>
      <c r="I42" s="22">
        <v>66114</v>
      </c>
      <c r="J42" s="22">
        <v>101384</v>
      </c>
      <c r="K42" s="36"/>
      <c r="L42" s="256">
        <f>($J42/B42)-1</f>
        <v>-0.39775697381552055</v>
      </c>
      <c r="M42" s="256">
        <f t="shared" si="2"/>
        <v>0.09170004737907567</v>
      </c>
      <c r="N42" s="256">
        <f t="shared" si="2"/>
        <v>-0.3331184592210594</v>
      </c>
      <c r="O42" s="256">
        <f t="shared" si="2"/>
        <v>-0.31754141507973366</v>
      </c>
      <c r="P42" s="256">
        <f t="shared" si="2"/>
        <v>1.1434249471458773</v>
      </c>
      <c r="Q42" s="256">
        <f t="shared" si="2"/>
        <v>-0.33254771325305965</v>
      </c>
      <c r="R42" s="256">
        <f t="shared" si="2"/>
        <v>-0.13699432848554127</v>
      </c>
      <c r="S42" s="256">
        <f t="shared" si="2"/>
        <v>0.5334724869165381</v>
      </c>
    </row>
    <row r="43" spans="1:18" ht="12.75">
      <c r="A43" s="10"/>
      <c r="B43" s="10"/>
      <c r="C43" s="10"/>
      <c r="D43" s="10"/>
      <c r="E43" s="10"/>
      <c r="F43" s="52"/>
      <c r="G43" s="52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ht="12.75">
      <c r="I45" s="1"/>
    </row>
    <row r="46" ht="90">
      <c r="A46" s="388"/>
    </row>
  </sheetData>
  <sheetProtection/>
  <mergeCells count="8">
    <mergeCell ref="B36:J36"/>
    <mergeCell ref="L36:S36"/>
    <mergeCell ref="B3:J3"/>
    <mergeCell ref="L3:S3"/>
    <mergeCell ref="B14:J14"/>
    <mergeCell ref="L14:S14"/>
    <mergeCell ref="B25:J25"/>
    <mergeCell ref="L25:S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M19" sqref="M19:M20"/>
    </sheetView>
  </sheetViews>
  <sheetFormatPr defaultColWidth="9.140625" defaultRowHeight="12.75"/>
  <cols>
    <col min="1" max="1" width="17.28125" style="0" customWidth="1"/>
    <col min="5" max="5" width="10.57421875" style="0" customWidth="1"/>
    <col min="9" max="9" width="15.57421875" style="0" customWidth="1"/>
    <col min="10" max="10" width="9.8515625" style="0" customWidth="1"/>
  </cols>
  <sheetData>
    <row r="1" spans="1:8" ht="12.75">
      <c r="A1" s="9" t="s">
        <v>362</v>
      </c>
      <c r="B1" s="21"/>
      <c r="C1" s="21"/>
      <c r="D1" s="21"/>
      <c r="E1" s="21"/>
      <c r="F1" s="21"/>
      <c r="G1" s="21"/>
      <c r="H1" s="10"/>
    </row>
    <row r="2" spans="1:8" ht="12.75">
      <c r="A2" s="9"/>
      <c r="B2" s="405" t="s">
        <v>160</v>
      </c>
      <c r="C2" s="405"/>
      <c r="D2" s="405"/>
      <c r="E2" s="405"/>
      <c r="F2" s="405"/>
      <c r="G2" s="9"/>
      <c r="H2" s="10"/>
    </row>
    <row r="3" spans="1:7" ht="25.5">
      <c r="A3" s="9" t="s">
        <v>169</v>
      </c>
      <c r="B3" s="12" t="s">
        <v>162</v>
      </c>
      <c r="C3" s="12" t="s">
        <v>163</v>
      </c>
      <c r="D3" s="12" t="s">
        <v>164</v>
      </c>
      <c r="E3" s="12" t="s">
        <v>166</v>
      </c>
      <c r="F3" s="12" t="s">
        <v>167</v>
      </c>
      <c r="G3" s="13" t="s">
        <v>168</v>
      </c>
    </row>
    <row r="4" spans="1:7" ht="12.75" customHeight="1">
      <c r="A4" s="39" t="s">
        <v>178</v>
      </c>
      <c r="B4" s="189">
        <v>3031.733589885286</v>
      </c>
      <c r="C4" s="189">
        <v>617.6664470676732</v>
      </c>
      <c r="D4" s="189">
        <v>6688.253934614888</v>
      </c>
      <c r="E4" s="189">
        <v>5289.620128072993</v>
      </c>
      <c r="F4" s="189">
        <v>1340.219132705767</v>
      </c>
      <c r="G4" s="189">
        <v>16967.493232346635</v>
      </c>
    </row>
    <row r="5" spans="1:7" ht="12.75" customHeight="1">
      <c r="A5" s="39" t="s">
        <v>129</v>
      </c>
      <c r="B5" s="189">
        <v>128.07304627214674</v>
      </c>
      <c r="C5" s="189">
        <v>68.48821897232499</v>
      </c>
      <c r="D5" s="189">
        <v>286.41090084807036</v>
      </c>
      <c r="E5" s="189">
        <v>57.831632501936895</v>
      </c>
      <c r="F5" s="189">
        <v>50.25476086398259</v>
      </c>
      <c r="G5" s="189">
        <v>591.0585594584616</v>
      </c>
    </row>
    <row r="6" spans="1:7" ht="12.75" customHeight="1">
      <c r="A6" s="39" t="s">
        <v>130</v>
      </c>
      <c r="B6" s="189">
        <v>943.0322170380979</v>
      </c>
      <c r="C6" s="189">
        <v>413.67611938007263</v>
      </c>
      <c r="D6" s="189">
        <v>3158.7567893860164</v>
      </c>
      <c r="E6" s="189">
        <v>1541.3434763676798</v>
      </c>
      <c r="F6" s="189">
        <v>710.3079795235368</v>
      </c>
      <c r="G6" s="189">
        <v>6767.116581695401</v>
      </c>
    </row>
    <row r="7" spans="1:7" ht="12.75" customHeight="1">
      <c r="A7" s="39" t="s">
        <v>131</v>
      </c>
      <c r="B7" s="189">
        <v>189.67382494673134</v>
      </c>
      <c r="C7" s="189">
        <v>108.22370380976733</v>
      </c>
      <c r="D7" s="189">
        <v>924.2355820195269</v>
      </c>
      <c r="E7" s="189">
        <v>448.81826360985036</v>
      </c>
      <c r="F7" s="189">
        <v>14.655293224239326</v>
      </c>
      <c r="G7" s="189">
        <v>1685.606667610115</v>
      </c>
    </row>
    <row r="8" spans="1:7" ht="12.75" customHeight="1">
      <c r="A8" s="39" t="s">
        <v>132</v>
      </c>
      <c r="B8" s="189">
        <v>1459.3971172206595</v>
      </c>
      <c r="C8" s="189">
        <v>1679.8959843781076</v>
      </c>
      <c r="D8" s="189">
        <v>4157.683129071171</v>
      </c>
      <c r="E8" s="189">
        <v>1367.2611831564432</v>
      </c>
      <c r="F8" s="189">
        <v>486.44190010795757</v>
      </c>
      <c r="G8" s="189">
        <v>9150.679313934348</v>
      </c>
    </row>
    <row r="9" spans="1:7" ht="12.75" customHeight="1">
      <c r="A9" s="39" t="s">
        <v>241</v>
      </c>
      <c r="B9" s="189">
        <v>37.14310065626864</v>
      </c>
      <c r="C9" s="365" t="s">
        <v>16</v>
      </c>
      <c r="D9" s="189">
        <v>21.34411936248189</v>
      </c>
      <c r="E9" s="365" t="s">
        <v>16</v>
      </c>
      <c r="F9" s="365" t="s">
        <v>16</v>
      </c>
      <c r="G9" s="189">
        <v>58.487220018750534</v>
      </c>
    </row>
    <row r="10" spans="1:7" ht="12.75" customHeight="1">
      <c r="A10" s="39" t="s">
        <v>133</v>
      </c>
      <c r="B10" s="189">
        <v>362.0573010621279</v>
      </c>
      <c r="C10" s="189">
        <v>244.3831958229166</v>
      </c>
      <c r="D10" s="189">
        <v>546.2311776132694</v>
      </c>
      <c r="E10" s="189">
        <v>256.798171222686</v>
      </c>
      <c r="F10" s="189">
        <v>31.92946277083333</v>
      </c>
      <c r="G10" s="189">
        <v>1441.3993084918327</v>
      </c>
    </row>
    <row r="11" spans="1:7" ht="12.75" customHeight="1">
      <c r="A11" s="39" t="s">
        <v>242</v>
      </c>
      <c r="B11" s="365" t="s">
        <v>16</v>
      </c>
      <c r="C11" s="365" t="s">
        <v>16</v>
      </c>
      <c r="D11" s="365" t="s">
        <v>16</v>
      </c>
      <c r="E11" s="189">
        <v>48.780759674676446</v>
      </c>
      <c r="F11" s="365" t="s">
        <v>16</v>
      </c>
      <c r="G11" s="189">
        <v>48.780759674676446</v>
      </c>
    </row>
    <row r="12" spans="1:7" ht="12.75" customHeight="1">
      <c r="A12" s="39" t="s">
        <v>134</v>
      </c>
      <c r="B12" s="189">
        <v>31.520110684027774</v>
      </c>
      <c r="C12" s="189">
        <v>302.79338795442703</v>
      </c>
      <c r="D12" s="189">
        <v>338.8989819709896</v>
      </c>
      <c r="E12" s="189">
        <v>92.58721026499364</v>
      </c>
      <c r="F12" s="189">
        <v>74.91143188541665</v>
      </c>
      <c r="G12" s="189">
        <v>840.7111227598547</v>
      </c>
    </row>
    <row r="13" spans="1:7" ht="12.75" customHeight="1">
      <c r="A13" s="39" t="s">
        <v>135</v>
      </c>
      <c r="B13" s="189">
        <v>29.972784654994857</v>
      </c>
      <c r="C13" s="189">
        <v>176.78268733264676</v>
      </c>
      <c r="D13" s="189">
        <v>183.75341733117554</v>
      </c>
      <c r="E13" s="189">
        <v>15.032300346409514</v>
      </c>
      <c r="F13" s="189">
        <v>40.42840720906282</v>
      </c>
      <c r="G13" s="189">
        <v>445.96959687428944</v>
      </c>
    </row>
    <row r="14" spans="1:7" ht="12.75" customHeight="1">
      <c r="A14" s="39" t="s">
        <v>136</v>
      </c>
      <c r="B14" s="365" t="s">
        <v>16</v>
      </c>
      <c r="C14" s="189">
        <v>65.8</v>
      </c>
      <c r="D14" s="189">
        <v>19.289746666666666</v>
      </c>
      <c r="E14" s="365" t="s">
        <v>16</v>
      </c>
      <c r="F14" s="365" t="s">
        <v>16</v>
      </c>
      <c r="G14" s="189">
        <v>85.08974666666666</v>
      </c>
    </row>
    <row r="15" spans="1:7" ht="12.75" customHeight="1">
      <c r="A15" s="39" t="s">
        <v>137</v>
      </c>
      <c r="B15" s="365" t="s">
        <v>16</v>
      </c>
      <c r="C15" s="365" t="s">
        <v>16</v>
      </c>
      <c r="D15" s="365" t="s">
        <v>16</v>
      </c>
      <c r="E15" s="189">
        <v>4.8</v>
      </c>
      <c r="F15" s="365" t="s">
        <v>16</v>
      </c>
      <c r="G15" s="189">
        <v>4.8</v>
      </c>
    </row>
    <row r="16" spans="1:7" ht="12.75" customHeight="1">
      <c r="A16" s="39" t="s">
        <v>138</v>
      </c>
      <c r="B16" s="189">
        <v>93.40708376033058</v>
      </c>
      <c r="C16" s="365" t="s">
        <v>16</v>
      </c>
      <c r="D16" s="189">
        <v>380.81096276327185</v>
      </c>
      <c r="E16" s="189">
        <v>233.26939538592538</v>
      </c>
      <c r="F16" s="365" t="s">
        <v>16</v>
      </c>
      <c r="G16" s="189">
        <v>707.4874419095277</v>
      </c>
    </row>
    <row r="17" spans="1:7" ht="12.75" customHeight="1">
      <c r="A17" s="39" t="s">
        <v>251</v>
      </c>
      <c r="B17" s="189">
        <v>32.228171210515875</v>
      </c>
      <c r="C17" s="365" t="s">
        <v>16</v>
      </c>
      <c r="D17" s="189">
        <v>90.45726798710315</v>
      </c>
      <c r="E17" s="189">
        <v>68.67706023294402</v>
      </c>
      <c r="F17" s="365" t="s">
        <v>16</v>
      </c>
      <c r="G17" s="189">
        <v>191.36249943056316</v>
      </c>
    </row>
    <row r="18" spans="1:7" ht="12.75" customHeight="1">
      <c r="A18" s="39" t="s">
        <v>173</v>
      </c>
      <c r="B18" s="189">
        <v>1266.415302392952</v>
      </c>
      <c r="C18" s="189">
        <v>8.60166309375</v>
      </c>
      <c r="D18" s="189">
        <v>1485.6253774865625</v>
      </c>
      <c r="E18" s="189">
        <v>978.0537664726746</v>
      </c>
      <c r="F18" s="189">
        <v>302.4387221111111</v>
      </c>
      <c r="G18" s="189">
        <v>4041.134831557041</v>
      </c>
    </row>
    <row r="19" spans="1:7" ht="12.75">
      <c r="A19" s="18"/>
      <c r="B19" s="26"/>
      <c r="C19" s="26"/>
      <c r="D19" s="26"/>
      <c r="E19" s="26"/>
      <c r="F19" s="26"/>
      <c r="G19" s="26"/>
    </row>
    <row r="20" spans="1:7" ht="13.5">
      <c r="A20" s="28" t="s">
        <v>139</v>
      </c>
      <c r="B20" s="366">
        <v>7604.653649784135</v>
      </c>
      <c r="C20" s="366">
        <v>3686.3114078116837</v>
      </c>
      <c r="D20" s="366">
        <v>18281.751387121203</v>
      </c>
      <c r="E20" s="366">
        <v>10402.873347309212</v>
      </c>
      <c r="F20" s="366">
        <v>3051.587090401909</v>
      </c>
      <c r="G20" s="366">
        <v>43027.17688242831</v>
      </c>
    </row>
    <row r="21" spans="1:7" ht="12.75">
      <c r="A21" s="18"/>
      <c r="B21" s="18"/>
      <c r="C21" s="18"/>
      <c r="D21" s="18"/>
      <c r="E21" s="18"/>
      <c r="F21" s="18"/>
      <c r="G21" s="18"/>
    </row>
    <row r="22" spans="1:7" ht="12.75">
      <c r="A22" s="18"/>
      <c r="B22" s="18"/>
      <c r="C22" s="18"/>
      <c r="D22" s="18"/>
      <c r="E22" s="18"/>
      <c r="F22" s="18"/>
      <c r="G22" s="18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</sheetData>
  <sheetProtection/>
  <mergeCells count="1">
    <mergeCell ref="B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4.8515625" style="0" customWidth="1"/>
    <col min="5" max="5" width="10.7109375" style="0" customWidth="1"/>
    <col min="10" max="10" width="11.421875" style="0" customWidth="1"/>
    <col min="11" max="11" width="7.421875" style="0" customWidth="1"/>
    <col min="12" max="12" width="7.00390625" style="0" customWidth="1"/>
    <col min="13" max="13" width="7.421875" style="0" customWidth="1"/>
    <col min="14" max="14" width="7.140625" style="0" customWidth="1"/>
  </cols>
  <sheetData>
    <row r="1" spans="1:8" ht="12.75">
      <c r="A1" s="29" t="s">
        <v>350</v>
      </c>
      <c r="B1" s="10"/>
      <c r="C1" s="10"/>
      <c r="D1" s="10"/>
      <c r="E1" s="10"/>
      <c r="F1" s="10"/>
      <c r="G1" s="10"/>
      <c r="H1" s="10"/>
    </row>
    <row r="2" spans="1:8" ht="12.75">
      <c r="A2" s="21" t="s">
        <v>363</v>
      </c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9"/>
      <c r="B4" s="405" t="s">
        <v>160</v>
      </c>
      <c r="C4" s="405"/>
      <c r="D4" s="405"/>
      <c r="E4" s="405"/>
      <c r="F4" s="405"/>
      <c r="G4" s="9"/>
      <c r="H4" s="10"/>
    </row>
    <row r="5" spans="1:8" ht="25.5">
      <c r="A5" s="9" t="s">
        <v>174</v>
      </c>
      <c r="B5" s="12" t="s">
        <v>162</v>
      </c>
      <c r="C5" s="12" t="s">
        <v>163</v>
      </c>
      <c r="D5" s="12" t="s">
        <v>164</v>
      </c>
      <c r="E5" s="12" t="s">
        <v>166</v>
      </c>
      <c r="F5" s="12" t="s">
        <v>167</v>
      </c>
      <c r="G5" s="13" t="s">
        <v>168</v>
      </c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8" t="s">
        <v>123</v>
      </c>
      <c r="B7" s="189">
        <v>26554.981747069738</v>
      </c>
      <c r="C7" s="189">
        <v>10021.210933173628</v>
      </c>
      <c r="D7" s="189">
        <v>65873.45457572481</v>
      </c>
      <c r="E7" s="189">
        <v>35619.196653864725</v>
      </c>
      <c r="F7" s="189">
        <v>9888.60516680497</v>
      </c>
      <c r="G7" s="189">
        <v>147957.4490766373</v>
      </c>
      <c r="H7" s="18"/>
    </row>
    <row r="8" spans="1:8" ht="12.75">
      <c r="A8" s="18" t="s">
        <v>124</v>
      </c>
      <c r="B8" s="189">
        <v>17929.726671244214</v>
      </c>
      <c r="C8" s="189">
        <v>8437.75572638367</v>
      </c>
      <c r="D8" s="189">
        <v>44098.02544689468</v>
      </c>
      <c r="E8" s="189">
        <v>24382.627124338185</v>
      </c>
      <c r="F8" s="189">
        <v>7363.284469788688</v>
      </c>
      <c r="G8" s="189">
        <v>102211.41943864975</v>
      </c>
      <c r="H8" s="18"/>
    </row>
    <row r="9" spans="1:8" ht="12.75">
      <c r="A9" s="18" t="s">
        <v>125</v>
      </c>
      <c r="B9" s="189">
        <v>4193.4207088333615</v>
      </c>
      <c r="C9" s="189">
        <v>2455.824004494214</v>
      </c>
      <c r="D9" s="189">
        <v>13114.144912885276</v>
      </c>
      <c r="E9" s="189">
        <v>6434.3827299032755</v>
      </c>
      <c r="F9" s="189">
        <v>1775.9419809759124</v>
      </c>
      <c r="G9" s="189">
        <v>27973.71433709206</v>
      </c>
      <c r="H9" s="18"/>
    </row>
    <row r="10" spans="1:8" ht="12.75">
      <c r="A10" s="18" t="s">
        <v>126</v>
      </c>
      <c r="B10" s="189" t="s">
        <v>16</v>
      </c>
      <c r="C10" s="367">
        <v>257.4016875479417</v>
      </c>
      <c r="D10" s="189">
        <v>184.18044553400148</v>
      </c>
      <c r="E10" s="189">
        <v>209.93393392795377</v>
      </c>
      <c r="F10" s="189">
        <v>164.24574796296295</v>
      </c>
      <c r="G10" s="189">
        <v>815.7618149728601</v>
      </c>
      <c r="H10" s="18"/>
    </row>
    <row r="11" spans="1:8" ht="12.75">
      <c r="A11" s="18" t="s">
        <v>127</v>
      </c>
      <c r="B11" s="189">
        <v>4230.2047196524345</v>
      </c>
      <c r="C11" s="189">
        <v>2775.4767652935757</v>
      </c>
      <c r="D11" s="189">
        <v>10110.115639774942</v>
      </c>
      <c r="E11" s="189">
        <v>4674.322146523561</v>
      </c>
      <c r="F11" s="189">
        <v>2192.7595369237592</v>
      </c>
      <c r="G11" s="189">
        <v>23982.878808168287</v>
      </c>
      <c r="H11" s="18"/>
    </row>
    <row r="12" spans="1:8" ht="12.75">
      <c r="A12" s="18" t="s">
        <v>175</v>
      </c>
      <c r="B12" s="368" t="s">
        <v>16</v>
      </c>
      <c r="C12" s="367">
        <v>157.26552523171986</v>
      </c>
      <c r="D12" s="367">
        <v>53.10792408415478</v>
      </c>
      <c r="E12" s="189" t="s">
        <v>16</v>
      </c>
      <c r="F12" s="368" t="s">
        <v>16</v>
      </c>
      <c r="G12" s="189">
        <v>210.37344931587464</v>
      </c>
      <c r="H12" s="18"/>
    </row>
    <row r="13" spans="1:8" ht="12.75">
      <c r="A13" s="18" t="s">
        <v>128</v>
      </c>
      <c r="B13" s="189">
        <v>5279.385707278767</v>
      </c>
      <c r="C13" s="189">
        <v>4000.195333171267</v>
      </c>
      <c r="D13" s="189">
        <v>14824.843269981553</v>
      </c>
      <c r="E13" s="189">
        <v>7445.913227134878</v>
      </c>
      <c r="F13" s="189">
        <v>2634.0943793832644</v>
      </c>
      <c r="G13" s="189">
        <v>34184.43191694973</v>
      </c>
      <c r="H13" s="18"/>
    </row>
    <row r="14" spans="1:8" ht="12.75">
      <c r="A14" s="18"/>
      <c r="B14" s="369"/>
      <c r="C14" s="369"/>
      <c r="D14" s="369"/>
      <c r="E14" s="369"/>
      <c r="F14" s="369"/>
      <c r="G14" s="369"/>
      <c r="H14" s="18"/>
    </row>
    <row r="15" spans="1:8" ht="13.5">
      <c r="A15" s="24" t="s">
        <v>139</v>
      </c>
      <c r="B15" s="366">
        <v>58187.71955407851</v>
      </c>
      <c r="C15" s="366">
        <v>28105.129975296008</v>
      </c>
      <c r="D15" s="366">
        <v>148257.87221487964</v>
      </c>
      <c r="E15" s="366">
        <v>78766.3758156925</v>
      </c>
      <c r="F15" s="366">
        <v>24018.93128183956</v>
      </c>
      <c r="G15" s="366">
        <v>337336.0288417857</v>
      </c>
      <c r="H15" s="10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29" t="s">
        <v>353</v>
      </c>
      <c r="B19" s="10"/>
      <c r="C19" s="10"/>
      <c r="D19" s="10"/>
      <c r="E19" s="10"/>
      <c r="F19" s="10"/>
      <c r="G19" s="10"/>
      <c r="H19" s="18"/>
    </row>
    <row r="20" spans="1:8" ht="12.75">
      <c r="A20" s="21" t="s">
        <v>363</v>
      </c>
      <c r="B20" s="10"/>
      <c r="C20" s="10"/>
      <c r="D20" s="10"/>
      <c r="E20" s="10"/>
      <c r="F20" s="10"/>
      <c r="G20" s="10"/>
      <c r="H20" s="18"/>
    </row>
    <row r="21" spans="1:8" ht="12.75">
      <c r="A21" s="10"/>
      <c r="B21" s="10"/>
      <c r="C21" s="10"/>
      <c r="D21" s="10"/>
      <c r="E21" s="10"/>
      <c r="F21" s="10"/>
      <c r="G21" s="10"/>
      <c r="H21" s="18"/>
    </row>
    <row r="22" spans="1:8" ht="12.75">
      <c r="A22" s="9"/>
      <c r="B22" s="405" t="s">
        <v>160</v>
      </c>
      <c r="C22" s="405"/>
      <c r="D22" s="405"/>
      <c r="E22" s="405"/>
      <c r="F22" s="405"/>
      <c r="G22" s="9"/>
      <c r="H22" s="18"/>
    </row>
    <row r="23" spans="1:8" ht="25.5">
      <c r="A23" s="9" t="s">
        <v>174</v>
      </c>
      <c r="B23" s="12" t="s">
        <v>162</v>
      </c>
      <c r="C23" s="12" t="s">
        <v>163</v>
      </c>
      <c r="D23" s="12" t="s">
        <v>164</v>
      </c>
      <c r="E23" s="12" t="s">
        <v>166</v>
      </c>
      <c r="F23" s="12" t="s">
        <v>167</v>
      </c>
      <c r="G23" s="13" t="s">
        <v>168</v>
      </c>
      <c r="H23" s="18"/>
    </row>
    <row r="24" spans="1:8" ht="12.75">
      <c r="A24" s="10"/>
      <c r="B24" s="10"/>
      <c r="C24" s="10"/>
      <c r="D24" s="10"/>
      <c r="E24" s="10"/>
      <c r="F24" s="10"/>
      <c r="G24" s="10"/>
      <c r="H24" s="18"/>
    </row>
    <row r="25" spans="1:8" ht="12.75">
      <c r="A25" s="18" t="s">
        <v>123</v>
      </c>
      <c r="B25" s="189">
        <v>17457.013661913254</v>
      </c>
      <c r="C25" s="189">
        <v>3286.6381894353144</v>
      </c>
      <c r="D25" s="189">
        <v>29921.62999159782</v>
      </c>
      <c r="E25" s="189">
        <v>13191.196694963053</v>
      </c>
      <c r="F25" s="189">
        <v>4023.92526803006</v>
      </c>
      <c r="G25" s="189">
        <v>67880.40380593964</v>
      </c>
      <c r="H25" s="18"/>
    </row>
    <row r="26" spans="1:8" ht="12.75">
      <c r="A26" s="18" t="s">
        <v>124</v>
      </c>
      <c r="B26" s="189">
        <v>10371.150806976202</v>
      </c>
      <c r="C26" s="189">
        <v>4733.505420443327</v>
      </c>
      <c r="D26" s="189">
        <v>23401.97982828197</v>
      </c>
      <c r="E26" s="189">
        <v>9339.12248146867</v>
      </c>
      <c r="F26" s="189">
        <v>2908.3065206286797</v>
      </c>
      <c r="G26" s="189">
        <v>50754.06505779884</v>
      </c>
      <c r="H26" s="18"/>
    </row>
    <row r="27" spans="1:8" ht="12.75">
      <c r="A27" s="18" t="s">
        <v>125</v>
      </c>
      <c r="B27" s="189">
        <v>32.684710823716266</v>
      </c>
      <c r="C27" s="189">
        <v>71.21079563289494</v>
      </c>
      <c r="D27" s="189">
        <v>402.54938419462445</v>
      </c>
      <c r="E27" s="189">
        <v>276.3119422292332</v>
      </c>
      <c r="F27" s="189">
        <v>148.16211303737006</v>
      </c>
      <c r="G27" s="189">
        <v>930.9189459178393</v>
      </c>
      <c r="H27" s="18"/>
    </row>
    <row r="28" spans="1:8" ht="12.75">
      <c r="A28" s="18" t="s">
        <v>126</v>
      </c>
      <c r="B28" s="189" t="s">
        <v>16</v>
      </c>
      <c r="C28" s="367">
        <v>18.324426136537973</v>
      </c>
      <c r="D28" s="189">
        <v>50.59954514210816</v>
      </c>
      <c r="E28" s="189">
        <v>23.99037756895853</v>
      </c>
      <c r="F28" s="189">
        <v>24.636862194444447</v>
      </c>
      <c r="G28" s="189">
        <v>117.55121104204915</v>
      </c>
      <c r="H28" s="18"/>
    </row>
    <row r="29" spans="1:8" ht="12.75">
      <c r="A29" s="18" t="s">
        <v>127</v>
      </c>
      <c r="B29" s="189">
        <v>3048.8773360318696</v>
      </c>
      <c r="C29" s="189">
        <v>1335.1576092386017</v>
      </c>
      <c r="D29" s="189">
        <v>6804.067566162363</v>
      </c>
      <c r="E29" s="189">
        <v>2249.9496704539597</v>
      </c>
      <c r="F29" s="189">
        <v>892.001987899898</v>
      </c>
      <c r="G29" s="189">
        <v>14330.054169786701</v>
      </c>
      <c r="H29" s="18"/>
    </row>
    <row r="30" spans="1:8" ht="12.75">
      <c r="A30" s="18" t="s">
        <v>175</v>
      </c>
      <c r="B30" s="36" t="s">
        <v>16</v>
      </c>
      <c r="C30" s="23">
        <v>133.6756964469619</v>
      </c>
      <c r="D30" s="23">
        <v>45.14173547153156</v>
      </c>
      <c r="E30" s="23" t="s">
        <v>16</v>
      </c>
      <c r="F30" s="23" t="s">
        <v>16</v>
      </c>
      <c r="G30" s="23">
        <v>178.81743191849347</v>
      </c>
      <c r="H30" s="258"/>
    </row>
    <row r="31" spans="1:8" ht="12.75">
      <c r="A31" s="18" t="s">
        <v>128</v>
      </c>
      <c r="B31" s="189">
        <v>285.4464316792776</v>
      </c>
      <c r="C31" s="189">
        <v>246.1264543388039</v>
      </c>
      <c r="D31" s="189">
        <v>1040.5721623909687</v>
      </c>
      <c r="E31" s="189">
        <v>362.94497506488125</v>
      </c>
      <c r="F31" s="189">
        <v>156.04897787874333</v>
      </c>
      <c r="G31" s="189">
        <v>2091.139001352676</v>
      </c>
      <c r="H31" s="257"/>
    </row>
    <row r="32" spans="1:7" ht="12.75">
      <c r="A32" s="18"/>
      <c r="B32" s="369"/>
      <c r="C32" s="369"/>
      <c r="D32" s="369"/>
      <c r="E32" s="369"/>
      <c r="F32" s="369"/>
      <c r="G32" s="369"/>
    </row>
    <row r="33" spans="1:8" ht="13.5">
      <c r="A33" s="24" t="s">
        <v>139</v>
      </c>
      <c r="B33" s="366">
        <v>31195.17294742429</v>
      </c>
      <c r="C33" s="366">
        <v>9824.63859167245</v>
      </c>
      <c r="D33" s="366">
        <v>61666.54021324131</v>
      </c>
      <c r="E33" s="366">
        <v>25443.516141748776</v>
      </c>
      <c r="F33" s="366">
        <v>8153.081729669192</v>
      </c>
      <c r="G33" s="117">
        <v>136282.94962375602</v>
      </c>
      <c r="H33" s="72"/>
    </row>
    <row r="34" spans="1:8" ht="12.75">
      <c r="A34" s="70"/>
      <c r="B34" s="3"/>
      <c r="C34" s="3"/>
      <c r="D34" s="3"/>
      <c r="E34" s="3"/>
      <c r="F34" s="3"/>
      <c r="G34" s="3"/>
      <c r="H34" s="72"/>
    </row>
    <row r="35" spans="1:8" ht="12.75">
      <c r="A35" s="71"/>
      <c r="B35" s="4"/>
      <c r="C35" s="3"/>
      <c r="D35" s="3"/>
      <c r="E35" s="3"/>
      <c r="F35" s="3"/>
      <c r="G35" s="3"/>
      <c r="H35" s="72"/>
    </row>
    <row r="36" spans="1:8" ht="12.75">
      <c r="A36" s="3"/>
      <c r="B36" s="259"/>
      <c r="C36" s="259"/>
      <c r="D36" s="259"/>
      <c r="E36" s="259"/>
      <c r="F36" s="259"/>
      <c r="G36" s="259"/>
      <c r="H36" s="72"/>
    </row>
    <row r="37" spans="1:8" ht="12.75">
      <c r="A37" s="3"/>
      <c r="B37" s="4"/>
      <c r="C37" s="4"/>
      <c r="D37" s="4"/>
      <c r="E37" s="4"/>
      <c r="F37" s="4"/>
      <c r="G37" s="4"/>
      <c r="H37" s="72"/>
    </row>
    <row r="38" spans="1:8" ht="12.75">
      <c r="A38" s="25"/>
      <c r="B38" s="5"/>
      <c r="C38" s="5"/>
      <c r="D38" s="5"/>
      <c r="E38" s="5"/>
      <c r="F38" s="5"/>
      <c r="G38" s="5"/>
      <c r="H38" s="72"/>
    </row>
    <row r="39" spans="1:8" ht="12.75">
      <c r="A39" s="25"/>
      <c r="B39" s="5"/>
      <c r="C39" s="5"/>
      <c r="D39" s="5"/>
      <c r="E39" s="5"/>
      <c r="F39" s="5"/>
      <c r="G39" s="5"/>
      <c r="H39" s="72"/>
    </row>
    <row r="40" spans="1:8" ht="12.75">
      <c r="A40" s="25"/>
      <c r="B40" s="5"/>
      <c r="C40" s="5"/>
      <c r="D40" s="5"/>
      <c r="E40" s="5"/>
      <c r="F40" s="5"/>
      <c r="G40" s="5"/>
      <c r="H40" s="72"/>
    </row>
    <row r="41" spans="1:8" ht="12.75">
      <c r="A41" s="25"/>
      <c r="B41" s="5"/>
      <c r="C41" s="27"/>
      <c r="D41" s="5"/>
      <c r="E41" s="5"/>
      <c r="F41" s="5"/>
      <c r="G41" s="5"/>
      <c r="H41" s="72"/>
    </row>
    <row r="42" spans="1:8" ht="12.75">
      <c r="A42" s="25"/>
      <c r="B42" s="5"/>
      <c r="C42" s="5"/>
      <c r="D42" s="5"/>
      <c r="E42" s="5"/>
      <c r="F42" s="5"/>
      <c r="G42" s="5"/>
      <c r="H42" s="72"/>
    </row>
    <row r="43" spans="1:8" ht="12.75">
      <c r="A43" s="25"/>
      <c r="B43" s="5"/>
      <c r="C43" s="5"/>
      <c r="D43" s="5"/>
      <c r="E43" s="5"/>
      <c r="F43" s="5"/>
      <c r="G43" s="5"/>
      <c r="H43" s="72"/>
    </row>
    <row r="44" spans="1:8" ht="12.75">
      <c r="A44" s="25"/>
      <c r="B44" s="5"/>
      <c r="C44" s="5"/>
      <c r="D44" s="5"/>
      <c r="E44" s="5"/>
      <c r="F44" s="5"/>
      <c r="G44" s="5"/>
      <c r="H44" s="72"/>
    </row>
    <row r="45" spans="1:8" ht="12.75">
      <c r="A45" s="25"/>
      <c r="B45" s="5"/>
      <c r="C45" s="5"/>
      <c r="D45" s="5"/>
      <c r="E45" s="5"/>
      <c r="F45" s="5"/>
      <c r="G45" s="5"/>
      <c r="H45" s="72"/>
    </row>
    <row r="46" spans="1:8" ht="12.75">
      <c r="A46" s="25"/>
      <c r="B46" s="5"/>
      <c r="C46" s="5"/>
      <c r="D46" s="5"/>
      <c r="E46" s="5"/>
      <c r="F46" s="5"/>
      <c r="G46" s="5"/>
      <c r="H46" s="72"/>
    </row>
    <row r="47" spans="1:8" ht="12.75">
      <c r="A47" s="72"/>
      <c r="B47" s="72"/>
      <c r="C47" s="72"/>
      <c r="D47" s="72"/>
      <c r="E47" s="72"/>
      <c r="F47" s="72"/>
      <c r="G47" s="72"/>
      <c r="H47" s="72"/>
    </row>
    <row r="48" spans="1:8" ht="12.75">
      <c r="A48" s="72"/>
      <c r="B48" s="69"/>
      <c r="C48" s="3"/>
      <c r="D48" s="3"/>
      <c r="E48" s="3"/>
      <c r="F48" s="3"/>
      <c r="G48" s="3"/>
      <c r="H48" s="3"/>
    </row>
    <row r="49" spans="1:8" ht="12.75">
      <c r="A49" s="72"/>
      <c r="B49" s="70"/>
      <c r="C49" s="3"/>
      <c r="D49" s="3"/>
      <c r="E49" s="3"/>
      <c r="F49" s="3"/>
      <c r="G49" s="3"/>
      <c r="H49" s="3"/>
    </row>
    <row r="50" spans="1:8" ht="12.75">
      <c r="A50" s="72"/>
      <c r="B50" s="71"/>
      <c r="C50" s="4"/>
      <c r="D50" s="3"/>
      <c r="E50" s="3"/>
      <c r="F50" s="3"/>
      <c r="G50" s="3"/>
      <c r="H50" s="3"/>
    </row>
    <row r="51" spans="1:8" ht="12.75">
      <c r="A51" s="72"/>
      <c r="B51" s="3"/>
      <c r="C51" s="4"/>
      <c r="D51" s="3"/>
      <c r="E51" s="3"/>
      <c r="F51" s="3"/>
      <c r="G51" s="3"/>
      <c r="H51" s="3"/>
    </row>
    <row r="52" spans="1:8" ht="12.75">
      <c r="A52" s="72"/>
      <c r="B52" s="3"/>
      <c r="C52" s="4"/>
      <c r="D52" s="4"/>
      <c r="E52" s="4"/>
      <c r="F52" s="4"/>
      <c r="G52" s="4"/>
      <c r="H52" s="4"/>
    </row>
    <row r="53" spans="1:8" ht="12.75">
      <c r="A53" s="72"/>
      <c r="B53" s="25"/>
      <c r="C53" s="5"/>
      <c r="D53" s="5"/>
      <c r="E53" s="5"/>
      <c r="F53" s="5"/>
      <c r="G53" s="5"/>
      <c r="H53" s="5"/>
    </row>
    <row r="54" spans="1:8" ht="12.75">
      <c r="A54" s="72"/>
      <c r="B54" s="25"/>
      <c r="C54" s="5"/>
      <c r="D54" s="5"/>
      <c r="E54" s="5"/>
      <c r="F54" s="5"/>
      <c r="G54" s="5"/>
      <c r="H54" s="5"/>
    </row>
    <row r="55" spans="1:8" ht="12.75">
      <c r="A55" s="72"/>
      <c r="B55" s="25"/>
      <c r="C55" s="5"/>
      <c r="D55" s="5"/>
      <c r="E55" s="5"/>
      <c r="F55" s="5"/>
      <c r="G55" s="5"/>
      <c r="H55" s="5"/>
    </row>
    <row r="56" spans="1:8" ht="12.75">
      <c r="A56" s="72"/>
      <c r="B56" s="25"/>
      <c r="C56" s="5"/>
      <c r="D56" s="27"/>
      <c r="E56" s="5"/>
      <c r="F56" s="5"/>
      <c r="G56" s="5"/>
      <c r="H56" s="5"/>
    </row>
    <row r="57" spans="1:8" ht="12.75">
      <c r="A57" s="72"/>
      <c r="B57" s="25"/>
      <c r="C57" s="5"/>
      <c r="D57" s="5"/>
      <c r="E57" s="5"/>
      <c r="F57" s="5"/>
      <c r="G57" s="5"/>
      <c r="H57" s="5"/>
    </row>
    <row r="58" spans="1:8" ht="12.75">
      <c r="A58" s="72"/>
      <c r="B58" s="25"/>
      <c r="C58" s="27"/>
      <c r="D58" s="27"/>
      <c r="E58" s="27"/>
      <c r="F58" s="5"/>
      <c r="G58" s="27"/>
      <c r="H58" s="5"/>
    </row>
    <row r="59" spans="1:8" ht="12.75">
      <c r="A59" s="72"/>
      <c r="B59" s="25"/>
      <c r="C59" s="5"/>
      <c r="D59" s="5"/>
      <c r="E59" s="5"/>
      <c r="F59" s="5"/>
      <c r="G59" s="5"/>
      <c r="H59" s="5"/>
    </row>
    <row r="60" spans="1:8" ht="12.75">
      <c r="A60" s="19"/>
      <c r="B60" s="25"/>
      <c r="C60" s="5"/>
      <c r="D60" s="5"/>
      <c r="E60" s="5"/>
      <c r="F60" s="5"/>
      <c r="G60" s="5"/>
      <c r="H60" s="5"/>
    </row>
    <row r="61" spans="1:8" ht="12.75">
      <c r="A61" s="19"/>
      <c r="B61" s="19"/>
      <c r="C61" s="19"/>
      <c r="D61" s="19"/>
      <c r="E61" s="19"/>
      <c r="F61" s="19"/>
      <c r="G61" s="19"/>
      <c r="H61" s="19"/>
    </row>
    <row r="62" spans="1:12" ht="12.75">
      <c r="A62" s="19"/>
      <c r="B62" s="7"/>
      <c r="C62" s="30"/>
      <c r="D62" s="30"/>
      <c r="E62" s="30"/>
      <c r="F62" s="30"/>
      <c r="G62" s="30"/>
      <c r="H62" s="30"/>
      <c r="I62" s="19"/>
      <c r="J62" s="19"/>
      <c r="K62" s="19"/>
      <c r="L62" s="19"/>
    </row>
    <row r="63" spans="1:1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19"/>
      <c r="B64" s="19"/>
      <c r="C64" s="30"/>
      <c r="D64" s="30"/>
      <c r="E64" s="30"/>
      <c r="F64" s="30"/>
      <c r="G64" s="30"/>
      <c r="H64" s="19"/>
      <c r="I64" s="19"/>
      <c r="J64" s="19"/>
      <c r="K64" s="19"/>
      <c r="L64" s="19"/>
    </row>
    <row r="65" spans="1:12" ht="12.75">
      <c r="A65" s="19"/>
      <c r="B65" s="19"/>
      <c r="C65" s="30"/>
      <c r="D65" s="30"/>
      <c r="E65" s="30"/>
      <c r="F65" s="30"/>
      <c r="G65" s="30"/>
      <c r="H65" s="19"/>
      <c r="I65" s="19"/>
      <c r="J65" s="19"/>
      <c r="K65" s="19"/>
      <c r="L65" s="19"/>
    </row>
    <row r="66" spans="1:12" ht="12.75">
      <c r="A66" s="19"/>
      <c r="B66" s="19"/>
      <c r="C66" s="30"/>
      <c r="D66" s="30"/>
      <c r="E66" s="30"/>
      <c r="F66" s="30"/>
      <c r="G66" s="30"/>
      <c r="H66" s="19"/>
      <c r="I66" s="19"/>
      <c r="J66" s="19"/>
      <c r="K66" s="19"/>
      <c r="L66" s="19"/>
    </row>
    <row r="67" spans="1:12" ht="12.75">
      <c r="A67" s="19"/>
      <c r="B67" s="19"/>
      <c r="C67" s="30"/>
      <c r="D67" s="30"/>
      <c r="E67" s="30"/>
      <c r="F67" s="30"/>
      <c r="G67" s="30"/>
      <c r="H67" s="19"/>
      <c r="I67" s="19"/>
      <c r="J67" s="19"/>
      <c r="K67" s="19"/>
      <c r="L67" s="19"/>
    </row>
    <row r="68" spans="1:12" ht="12.75">
      <c r="A68" s="19"/>
      <c r="B68" s="19"/>
      <c r="C68" s="30"/>
      <c r="D68" s="30"/>
      <c r="E68" s="30"/>
      <c r="F68" s="30"/>
      <c r="G68" s="30"/>
      <c r="H68" s="19"/>
      <c r="I68" s="19"/>
      <c r="J68" s="19"/>
      <c r="K68" s="19"/>
      <c r="L68" s="19"/>
    </row>
    <row r="69" spans="1:12" ht="12.75">
      <c r="A69" s="19"/>
      <c r="B69" s="19"/>
      <c r="C69" s="30"/>
      <c r="D69" s="30"/>
      <c r="E69" s="30"/>
      <c r="F69" s="30"/>
      <c r="G69" s="30"/>
      <c r="H69" s="19"/>
      <c r="I69" s="19"/>
      <c r="J69" s="19"/>
      <c r="K69" s="19"/>
      <c r="L69" s="19"/>
    </row>
    <row r="70" spans="1:12" ht="12.75">
      <c r="A70" s="19"/>
      <c r="B70" s="19"/>
      <c r="C70" s="30"/>
      <c r="D70" s="30"/>
      <c r="E70" s="30"/>
      <c r="F70" s="30"/>
      <c r="G70" s="30"/>
      <c r="H70" s="19"/>
      <c r="I70" s="19"/>
      <c r="J70" s="19"/>
      <c r="K70" s="19"/>
      <c r="L70" s="19"/>
    </row>
    <row r="71" spans="1:12" ht="12.75">
      <c r="A71" s="19"/>
      <c r="B71" s="19"/>
      <c r="C71" s="30"/>
      <c r="D71" s="30"/>
      <c r="E71" s="30"/>
      <c r="F71" s="30"/>
      <c r="G71" s="30"/>
      <c r="H71" s="19"/>
      <c r="I71" s="19"/>
      <c r="J71" s="19"/>
      <c r="K71" s="19"/>
      <c r="L71" s="19"/>
    </row>
    <row r="72" spans="1:12" ht="12.75">
      <c r="A72" s="19"/>
      <c r="B72" s="19"/>
      <c r="C72" s="30"/>
      <c r="D72" s="30"/>
      <c r="E72" s="30"/>
      <c r="F72" s="30"/>
      <c r="G72" s="30"/>
      <c r="H72" s="19"/>
      <c r="I72" s="19"/>
      <c r="J72" s="19"/>
      <c r="K72" s="19"/>
      <c r="L72" s="19"/>
    </row>
    <row r="73" spans="1:12" ht="12.75">
      <c r="A73" s="19"/>
      <c r="B73" s="19"/>
      <c r="C73" s="30"/>
      <c r="D73" s="30"/>
      <c r="E73" s="30"/>
      <c r="F73" s="30"/>
      <c r="G73" s="30"/>
      <c r="H73" s="19"/>
      <c r="I73" s="19"/>
      <c r="J73" s="19"/>
      <c r="K73" s="19"/>
      <c r="L73" s="19"/>
    </row>
    <row r="74" spans="1:1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</sheetData>
  <sheetProtection/>
  <mergeCells count="2">
    <mergeCell ref="B22:F22"/>
    <mergeCell ref="B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90" zoomScaleNormal="90" zoomScalePageLayoutView="0" workbookViewId="0" topLeftCell="A1">
      <selection activeCell="K40" sqref="K40"/>
    </sheetView>
  </sheetViews>
  <sheetFormatPr defaultColWidth="9.140625" defaultRowHeight="12.75"/>
  <cols>
    <col min="1" max="1" width="20.140625" style="0" customWidth="1"/>
    <col min="5" max="5" width="9.00390625" style="0" customWidth="1"/>
    <col min="21" max="21" width="10.7109375" style="0" customWidth="1"/>
    <col min="22" max="22" width="10.00390625" style="0" customWidth="1"/>
    <col min="23" max="23" width="11.140625" style="0" customWidth="1"/>
    <col min="24" max="24" width="11.28125" style="0" customWidth="1"/>
    <col min="25" max="25" width="11.421875" style="0" customWidth="1"/>
  </cols>
  <sheetData>
    <row r="1" spans="1:17" ht="12.75">
      <c r="A1" s="29" t="s">
        <v>354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.75">
      <c r="A2" s="21" t="s">
        <v>364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9"/>
      <c r="B4" s="405" t="s">
        <v>174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9"/>
      <c r="Q4" s="9"/>
    </row>
    <row r="5" spans="1:17" ht="12.75">
      <c r="A5" s="9"/>
      <c r="B5" s="405" t="s">
        <v>123</v>
      </c>
      <c r="C5" s="405"/>
      <c r="D5" s="406" t="s">
        <v>176</v>
      </c>
      <c r="E5" s="406"/>
      <c r="F5" s="405" t="s">
        <v>125</v>
      </c>
      <c r="G5" s="405"/>
      <c r="H5" s="405" t="s">
        <v>126</v>
      </c>
      <c r="I5" s="405"/>
      <c r="J5" s="405" t="s">
        <v>127</v>
      </c>
      <c r="K5" s="405"/>
      <c r="L5" s="405" t="s">
        <v>175</v>
      </c>
      <c r="M5" s="405"/>
      <c r="N5" s="405" t="s">
        <v>128</v>
      </c>
      <c r="O5" s="405"/>
      <c r="P5" s="405" t="s">
        <v>141</v>
      </c>
      <c r="Q5" s="405"/>
    </row>
    <row r="6" spans="1:17" ht="12.75">
      <c r="A6" s="9" t="s">
        <v>169</v>
      </c>
      <c r="B6" s="12" t="s">
        <v>177</v>
      </c>
      <c r="C6" s="12" t="s">
        <v>142</v>
      </c>
      <c r="D6" s="12" t="s">
        <v>177</v>
      </c>
      <c r="E6" s="12" t="s">
        <v>142</v>
      </c>
      <c r="F6" s="12" t="s">
        <v>177</v>
      </c>
      <c r="G6" s="12" t="s">
        <v>142</v>
      </c>
      <c r="H6" s="12" t="s">
        <v>177</v>
      </c>
      <c r="I6" s="12" t="s">
        <v>142</v>
      </c>
      <c r="J6" s="12" t="s">
        <v>177</v>
      </c>
      <c r="K6" s="12" t="s">
        <v>142</v>
      </c>
      <c r="L6" s="12" t="s">
        <v>177</v>
      </c>
      <c r="M6" s="12" t="s">
        <v>142</v>
      </c>
      <c r="N6" s="12" t="s">
        <v>177</v>
      </c>
      <c r="O6" s="12" t="s">
        <v>142</v>
      </c>
      <c r="P6" s="12" t="s">
        <v>177</v>
      </c>
      <c r="Q6" s="12" t="s">
        <v>142</v>
      </c>
    </row>
    <row r="7" spans="1:17" ht="12.75">
      <c r="A7" s="39" t="s">
        <v>178</v>
      </c>
      <c r="B7" s="189">
        <v>23502.005897148672</v>
      </c>
      <c r="C7" s="370">
        <v>13013.065711490462</v>
      </c>
      <c r="D7" s="189">
        <v>38340.547187990036</v>
      </c>
      <c r="E7" s="370">
        <v>16127.092365120287</v>
      </c>
      <c r="F7" s="189">
        <v>10006.075903789275</v>
      </c>
      <c r="G7" s="370">
        <v>7974.132892236114</v>
      </c>
      <c r="H7" s="365" t="s">
        <v>16</v>
      </c>
      <c r="I7" s="370" t="s">
        <v>16</v>
      </c>
      <c r="J7" s="189">
        <v>6903.028029257081</v>
      </c>
      <c r="K7" s="371">
        <v>5967.18076939917</v>
      </c>
      <c r="L7" s="365" t="s">
        <v>16</v>
      </c>
      <c r="M7" s="371" t="s">
        <v>16</v>
      </c>
      <c r="N7" s="189">
        <v>12359.431443586753</v>
      </c>
      <c r="O7" s="371">
        <v>12359.43144358674</v>
      </c>
      <c r="P7" s="189">
        <v>91111.08846177172</v>
      </c>
      <c r="Q7" s="371">
        <v>16525.734555598025</v>
      </c>
    </row>
    <row r="8" spans="1:17" ht="12.75">
      <c r="A8" s="39" t="s">
        <v>129</v>
      </c>
      <c r="B8" s="189">
        <v>190.3364859821436</v>
      </c>
      <c r="C8" s="370">
        <v>148.16114436475516</v>
      </c>
      <c r="D8" s="189">
        <v>758.5486573328324</v>
      </c>
      <c r="E8" s="370">
        <v>591.0585594584616</v>
      </c>
      <c r="F8" s="189">
        <v>155.66070098599565</v>
      </c>
      <c r="G8" s="370">
        <v>155.66070098599567</v>
      </c>
      <c r="H8" s="365" t="s">
        <v>16</v>
      </c>
      <c r="I8" s="370" t="s">
        <v>16</v>
      </c>
      <c r="J8" s="365" t="s">
        <v>16</v>
      </c>
      <c r="K8" s="368" t="s">
        <v>16</v>
      </c>
      <c r="L8" s="365" t="s">
        <v>16</v>
      </c>
      <c r="M8" s="368" t="s">
        <v>16</v>
      </c>
      <c r="N8" s="189">
        <v>500.51236761873366</v>
      </c>
      <c r="O8" s="371">
        <v>500.51236761873366</v>
      </c>
      <c r="P8" s="189">
        <v>1605.0582119197056</v>
      </c>
      <c r="Q8" s="371">
        <v>591.0585594584616</v>
      </c>
    </row>
    <row r="9" spans="1:17" ht="12.75">
      <c r="A9" s="39" t="s">
        <v>130</v>
      </c>
      <c r="B9" s="189">
        <v>21320.41420471223</v>
      </c>
      <c r="C9" s="370">
        <v>6672.330444437695</v>
      </c>
      <c r="D9" s="189">
        <v>16224.721433915674</v>
      </c>
      <c r="E9" s="370">
        <v>6596.9328853021925</v>
      </c>
      <c r="F9" s="189">
        <v>6028.528191194034</v>
      </c>
      <c r="G9" s="370">
        <v>4286.819767412508</v>
      </c>
      <c r="H9" s="189">
        <v>67.23745697098661</v>
      </c>
      <c r="I9" s="370">
        <v>67.23745697098661</v>
      </c>
      <c r="J9" s="189">
        <v>5827.991143599978</v>
      </c>
      <c r="K9" s="371">
        <v>4257.711939082154</v>
      </c>
      <c r="L9" s="365" t="s">
        <v>16</v>
      </c>
      <c r="M9" s="371" t="s">
        <v>16</v>
      </c>
      <c r="N9" s="189">
        <v>6226.734840658083</v>
      </c>
      <c r="O9" s="371">
        <v>5897.4674107497485</v>
      </c>
      <c r="P9" s="189">
        <v>55695.627271051046</v>
      </c>
      <c r="Q9" s="371">
        <v>6767.116581695405</v>
      </c>
    </row>
    <row r="10" spans="1:17" ht="12.75">
      <c r="A10" s="39" t="s">
        <v>131</v>
      </c>
      <c r="B10" s="189">
        <v>3243.0794529352324</v>
      </c>
      <c r="C10" s="370">
        <v>1248.5877939295242</v>
      </c>
      <c r="D10" s="189">
        <v>3194.0936447568656</v>
      </c>
      <c r="E10" s="370">
        <v>1439.3571236775285</v>
      </c>
      <c r="F10" s="189">
        <v>771.9550963519631</v>
      </c>
      <c r="G10" s="370">
        <v>723.104118937832</v>
      </c>
      <c r="H10" s="365" t="s">
        <v>16</v>
      </c>
      <c r="I10" s="370" t="s">
        <v>16</v>
      </c>
      <c r="J10" s="189">
        <v>699.4243349808962</v>
      </c>
      <c r="K10" s="371">
        <v>593.455291667166</v>
      </c>
      <c r="L10" s="365" t="s">
        <v>16</v>
      </c>
      <c r="M10" s="371" t="s">
        <v>16</v>
      </c>
      <c r="N10" s="189">
        <v>1418.5641435474108</v>
      </c>
      <c r="O10" s="371">
        <v>1418.5641435474113</v>
      </c>
      <c r="P10" s="189">
        <v>9327.116672572367</v>
      </c>
      <c r="Q10" s="371">
        <v>1476.9347986114756</v>
      </c>
    </row>
    <row r="11" spans="1:17" ht="12.75">
      <c r="A11" s="39" t="s">
        <v>132</v>
      </c>
      <c r="B11" s="189">
        <v>39801.63623724404</v>
      </c>
      <c r="C11" s="370">
        <v>8818.39141195543</v>
      </c>
      <c r="D11" s="189">
        <v>21379.94044870506</v>
      </c>
      <c r="E11" s="370">
        <v>9034.652762561502</v>
      </c>
      <c r="F11" s="189">
        <v>8723.36181776983</v>
      </c>
      <c r="G11" s="370">
        <v>7095.224752637241</v>
      </c>
      <c r="H11" s="189">
        <v>257.4016875479417</v>
      </c>
      <c r="I11" s="370">
        <v>223.2764638199949</v>
      </c>
      <c r="J11" s="189">
        <v>9406.943414765714</v>
      </c>
      <c r="K11" s="371">
        <v>6917.676072092504</v>
      </c>
      <c r="L11" s="365" t="s">
        <v>16</v>
      </c>
      <c r="M11" s="371" t="s">
        <v>16</v>
      </c>
      <c r="N11" s="189">
        <v>9491.372939033688</v>
      </c>
      <c r="O11" s="371">
        <v>8550.614729505214</v>
      </c>
      <c r="P11" s="189">
        <v>89060.65654506639</v>
      </c>
      <c r="Q11" s="372">
        <v>9086.252917523292</v>
      </c>
    </row>
    <row r="12" spans="1:17" ht="12.75">
      <c r="A12" s="39" t="s">
        <v>241</v>
      </c>
      <c r="B12" s="189">
        <v>79.83133938123243</v>
      </c>
      <c r="C12" s="370">
        <v>58.487220018750534</v>
      </c>
      <c r="D12" s="189">
        <v>140.2020414625416</v>
      </c>
      <c r="E12" s="370">
        <v>58.487220018750534</v>
      </c>
      <c r="F12" s="189">
        <v>21.34411936248189</v>
      </c>
      <c r="G12" s="370">
        <v>21.34411936248189</v>
      </c>
      <c r="H12" s="365" t="s">
        <v>16</v>
      </c>
      <c r="I12" s="370" t="s">
        <v>16</v>
      </c>
      <c r="J12" s="365" t="s">
        <v>16</v>
      </c>
      <c r="K12" s="371" t="s">
        <v>16</v>
      </c>
      <c r="L12" s="365" t="s">
        <v>16</v>
      </c>
      <c r="M12" s="371" t="s">
        <v>16</v>
      </c>
      <c r="N12" s="189">
        <v>58.487220018750534</v>
      </c>
      <c r="O12" s="371">
        <v>58.487220018750534</v>
      </c>
      <c r="P12" s="189">
        <v>299.8647202250064</v>
      </c>
      <c r="Q12" s="371">
        <v>58.487220018750534</v>
      </c>
    </row>
    <row r="13" spans="1:17" ht="12.75">
      <c r="A13" s="39" t="s">
        <v>133</v>
      </c>
      <c r="B13" s="189">
        <v>1337.4700481241414</v>
      </c>
      <c r="C13" s="370">
        <v>672.6248435345494</v>
      </c>
      <c r="D13" s="189">
        <v>1307.8163880263824</v>
      </c>
      <c r="E13" s="370">
        <v>906.2186879266624</v>
      </c>
      <c r="F13" s="189">
        <v>184.75034325360448</v>
      </c>
      <c r="G13" s="370">
        <v>184.75034325360448</v>
      </c>
      <c r="H13" s="365" t="s">
        <v>16</v>
      </c>
      <c r="I13" s="370" t="s">
        <v>16</v>
      </c>
      <c r="J13" s="189">
        <v>426.68522373829353</v>
      </c>
      <c r="K13" s="371">
        <v>358.07781398968245</v>
      </c>
      <c r="L13" s="365" t="s">
        <v>16</v>
      </c>
      <c r="M13" s="371" t="s">
        <v>16</v>
      </c>
      <c r="N13" s="189">
        <v>669.2437902271005</v>
      </c>
      <c r="O13" s="371">
        <v>669.2437902271006</v>
      </c>
      <c r="P13" s="189">
        <v>3925.9657933695225</v>
      </c>
      <c r="Q13" s="371">
        <v>1064.170114564063</v>
      </c>
    </row>
    <row r="14" spans="1:17" ht="12.75">
      <c r="A14" s="39" t="s">
        <v>242</v>
      </c>
      <c r="B14" s="365" t="s">
        <v>16</v>
      </c>
      <c r="C14" s="370" t="s">
        <v>16</v>
      </c>
      <c r="D14" s="365" t="s">
        <v>16</v>
      </c>
      <c r="E14" s="370" t="s">
        <v>16</v>
      </c>
      <c r="F14" s="365" t="s">
        <v>16</v>
      </c>
      <c r="G14" s="370" t="s">
        <v>16</v>
      </c>
      <c r="H14" s="365" t="s">
        <v>16</v>
      </c>
      <c r="I14" s="370" t="s">
        <v>16</v>
      </c>
      <c r="J14" s="365" t="s">
        <v>16</v>
      </c>
      <c r="K14" s="368" t="s">
        <v>16</v>
      </c>
      <c r="L14" s="365" t="s">
        <v>16</v>
      </c>
      <c r="M14" s="368" t="s">
        <v>16</v>
      </c>
      <c r="N14" s="189">
        <v>38.120913083767356</v>
      </c>
      <c r="O14" s="371">
        <v>38.120913083767356</v>
      </c>
      <c r="P14" s="189">
        <v>38.120913083767356</v>
      </c>
      <c r="Q14" s="371">
        <v>38.120913083767356</v>
      </c>
    </row>
    <row r="15" spans="1:17" ht="12.75">
      <c r="A15" s="39" t="s">
        <v>134</v>
      </c>
      <c r="B15" s="189">
        <v>1580.1899664213086</v>
      </c>
      <c r="C15" s="370">
        <v>810.214392292841</v>
      </c>
      <c r="D15" s="189">
        <v>1921.1225033370142</v>
      </c>
      <c r="E15" s="370">
        <v>782.583126433466</v>
      </c>
      <c r="F15" s="189">
        <v>239.50356856339886</v>
      </c>
      <c r="G15" s="370">
        <v>151.68279183522424</v>
      </c>
      <c r="H15" s="365" t="s">
        <v>16</v>
      </c>
      <c r="I15" s="370" t="s">
        <v>16</v>
      </c>
      <c r="J15" s="189">
        <v>662.891024745487</v>
      </c>
      <c r="K15" s="373">
        <v>630.9834915507328</v>
      </c>
      <c r="L15" s="365" t="s">
        <v>16</v>
      </c>
      <c r="M15" s="368" t="s">
        <v>16</v>
      </c>
      <c r="N15" s="189">
        <v>810.214392292841</v>
      </c>
      <c r="O15" s="371">
        <v>810.214392292841</v>
      </c>
      <c r="P15" s="189">
        <v>5213.921455360049</v>
      </c>
      <c r="Q15" s="371">
        <v>840.7111227598549</v>
      </c>
    </row>
    <row r="16" spans="1:17" ht="12.75">
      <c r="A16" s="39" t="s">
        <v>135</v>
      </c>
      <c r="B16" s="189">
        <v>1312.118254989501</v>
      </c>
      <c r="C16" s="370">
        <v>426.45243477336265</v>
      </c>
      <c r="D16" s="189">
        <v>1053.822410793532</v>
      </c>
      <c r="E16" s="370">
        <v>426.45243477336265</v>
      </c>
      <c r="F16" s="189">
        <v>360.53610466382224</v>
      </c>
      <c r="G16" s="370">
        <v>360.53610466382236</v>
      </c>
      <c r="H16" s="365" t="s">
        <v>16</v>
      </c>
      <c r="I16" s="370" t="s">
        <v>16</v>
      </c>
      <c r="J16" s="365" t="s">
        <v>16</v>
      </c>
      <c r="K16" s="368" t="s">
        <v>16</v>
      </c>
      <c r="L16" s="189">
        <v>210.37344931587464</v>
      </c>
      <c r="M16" s="373">
        <v>210.37344931587467</v>
      </c>
      <c r="N16" s="189">
        <v>423.26983998823005</v>
      </c>
      <c r="O16" s="373">
        <v>412.11717593055766</v>
      </c>
      <c r="P16" s="189">
        <v>3360.1200597509605</v>
      </c>
      <c r="Q16" s="371">
        <v>445.9695968742895</v>
      </c>
    </row>
    <row r="17" spans="1:17" ht="12.75">
      <c r="A17" s="39" t="s">
        <v>136</v>
      </c>
      <c r="B17" s="189">
        <v>296.1</v>
      </c>
      <c r="C17" s="370">
        <v>65.8</v>
      </c>
      <c r="D17" s="189">
        <v>137.386924</v>
      </c>
      <c r="E17" s="370">
        <v>71.586924</v>
      </c>
      <c r="F17" s="189">
        <v>98.7</v>
      </c>
      <c r="G17" s="370">
        <v>65.8</v>
      </c>
      <c r="H17" s="365" t="s">
        <v>16</v>
      </c>
      <c r="I17" s="370" t="s">
        <v>16</v>
      </c>
      <c r="J17" s="365" t="s">
        <v>16</v>
      </c>
      <c r="K17" s="368" t="s">
        <v>16</v>
      </c>
      <c r="L17" s="365" t="s">
        <v>16</v>
      </c>
      <c r="M17" s="367" t="s">
        <v>16</v>
      </c>
      <c r="N17" s="189">
        <v>71.586924</v>
      </c>
      <c r="O17" s="373">
        <v>71.586924</v>
      </c>
      <c r="P17" s="189">
        <v>603.7738479999999</v>
      </c>
      <c r="Q17" s="371">
        <v>71.586924</v>
      </c>
    </row>
    <row r="18" spans="1:17" ht="12.75">
      <c r="A18" s="39" t="s">
        <v>137</v>
      </c>
      <c r="B18" s="189">
        <v>4.8</v>
      </c>
      <c r="C18" s="370">
        <v>4.8</v>
      </c>
      <c r="D18" s="365" t="s">
        <v>16</v>
      </c>
      <c r="E18" s="370" t="s">
        <v>16</v>
      </c>
      <c r="F18" s="189">
        <v>4.8</v>
      </c>
      <c r="G18" s="370">
        <v>4.8</v>
      </c>
      <c r="H18" s="365" t="s">
        <v>16</v>
      </c>
      <c r="I18" s="370" t="s">
        <v>16</v>
      </c>
      <c r="J18" s="365" t="s">
        <v>16</v>
      </c>
      <c r="K18" s="368" t="s">
        <v>16</v>
      </c>
      <c r="L18" s="365" t="s">
        <v>16</v>
      </c>
      <c r="M18" s="367" t="s">
        <v>16</v>
      </c>
      <c r="N18" s="365" t="s">
        <v>16</v>
      </c>
      <c r="O18" s="373" t="s">
        <v>16</v>
      </c>
      <c r="P18" s="189">
        <v>9.6</v>
      </c>
      <c r="Q18" s="374">
        <v>4.8</v>
      </c>
    </row>
    <row r="19" spans="1:17" ht="12.75">
      <c r="A19" s="39" t="s">
        <v>138</v>
      </c>
      <c r="B19" s="189">
        <v>6661.664519643745</v>
      </c>
      <c r="C19" s="370">
        <v>707.4874419095275</v>
      </c>
      <c r="D19" s="189">
        <v>2240.255977761567</v>
      </c>
      <c r="E19" s="370">
        <v>707.4874419095275</v>
      </c>
      <c r="F19" s="189">
        <v>281.02405205255354</v>
      </c>
      <c r="G19" s="370">
        <v>281.02405205255354</v>
      </c>
      <c r="H19" s="189">
        <v>86.23775953741048</v>
      </c>
      <c r="I19" s="370">
        <v>86.23775953741048</v>
      </c>
      <c r="J19" s="365" t="s">
        <v>16</v>
      </c>
      <c r="K19" s="373" t="s">
        <v>16</v>
      </c>
      <c r="L19" s="365" t="s">
        <v>16</v>
      </c>
      <c r="M19" s="367" t="s">
        <v>16</v>
      </c>
      <c r="N19" s="189">
        <v>237.67859996109348</v>
      </c>
      <c r="O19" s="371">
        <v>224.33877225355624</v>
      </c>
      <c r="P19" s="189">
        <v>9506.860908956365</v>
      </c>
      <c r="Q19" s="371">
        <v>707.4874419095275</v>
      </c>
    </row>
    <row r="20" spans="1:17" ht="12.75">
      <c r="A20" s="39" t="s">
        <v>251</v>
      </c>
      <c r="B20" s="189">
        <v>1096.355195770405</v>
      </c>
      <c r="C20" s="370">
        <v>191.36249943056308</v>
      </c>
      <c r="D20" s="189">
        <v>484.1214393276427</v>
      </c>
      <c r="E20" s="370">
        <v>191.36249943056308</v>
      </c>
      <c r="F20" s="189">
        <v>36.82718566931217</v>
      </c>
      <c r="G20" s="370">
        <v>28.210352093915343</v>
      </c>
      <c r="H20" s="189">
        <v>19.59351851851852</v>
      </c>
      <c r="I20" s="370">
        <v>19.59351851851852</v>
      </c>
      <c r="J20" s="365" t="s">
        <v>16</v>
      </c>
      <c r="K20" s="373" t="s">
        <v>16</v>
      </c>
      <c r="L20" s="365" t="s">
        <v>16</v>
      </c>
      <c r="M20" s="367" t="s">
        <v>16</v>
      </c>
      <c r="N20" s="189">
        <v>68.1971145839947</v>
      </c>
      <c r="O20" s="371">
        <v>65.6181327040344</v>
      </c>
      <c r="P20" s="189">
        <v>1705.094453869872</v>
      </c>
      <c r="Q20" s="371">
        <v>191.36249943056308</v>
      </c>
    </row>
    <row r="21" spans="1:17" ht="12.75">
      <c r="A21" s="39" t="s">
        <v>173</v>
      </c>
      <c r="B21" s="189">
        <v>47531.447474285254</v>
      </c>
      <c r="C21" s="370">
        <v>4041.1348315570503</v>
      </c>
      <c r="D21" s="189">
        <v>15028.840381240292</v>
      </c>
      <c r="E21" s="370">
        <v>4001.0999304910783</v>
      </c>
      <c r="F21" s="189">
        <v>1060.6472534357804</v>
      </c>
      <c r="G21" s="370">
        <v>894.4313655896167</v>
      </c>
      <c r="H21" s="189">
        <v>385.2913923980026</v>
      </c>
      <c r="I21" s="370">
        <v>385.29139239800264</v>
      </c>
      <c r="J21" s="189">
        <v>55.91563708080808</v>
      </c>
      <c r="K21" s="371">
        <v>55.91563708080809</v>
      </c>
      <c r="L21" s="365" t="s">
        <v>16</v>
      </c>
      <c r="M21" s="357" t="s">
        <v>16</v>
      </c>
      <c r="N21" s="189">
        <v>1811.0173883492923</v>
      </c>
      <c r="O21" s="371">
        <v>1655.3682466528649</v>
      </c>
      <c r="P21" s="189">
        <v>65873.15952678931</v>
      </c>
      <c r="Q21" s="371">
        <v>4041.1348315570503</v>
      </c>
    </row>
    <row r="22" spans="1:17" ht="12.75">
      <c r="A22" s="10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3.5">
      <c r="A23" s="24" t="s">
        <v>139</v>
      </c>
      <c r="B23" s="366">
        <v>147957.4490766373</v>
      </c>
      <c r="C23" s="375">
        <v>36878.90016969452</v>
      </c>
      <c r="D23" s="366">
        <v>102211.41943864975</v>
      </c>
      <c r="E23" s="375">
        <v>40934.37196110338</v>
      </c>
      <c r="F23" s="366">
        <v>27973.71433709206</v>
      </c>
      <c r="G23" s="375">
        <v>22227.52136106091</v>
      </c>
      <c r="H23" s="366">
        <v>815.7618149728601</v>
      </c>
      <c r="I23" s="375">
        <v>781.6365912449132</v>
      </c>
      <c r="J23" s="366">
        <v>23982.878808168287</v>
      </c>
      <c r="K23" s="375">
        <v>18781.001014862213</v>
      </c>
      <c r="L23" s="376">
        <v>210.37344931587464</v>
      </c>
      <c r="M23" s="375">
        <v>210.37344931587467</v>
      </c>
      <c r="N23" s="366">
        <v>34184.43191694973</v>
      </c>
      <c r="O23" s="375">
        <v>32731.68566217132</v>
      </c>
      <c r="P23" s="117">
        <v>337336.0288417857</v>
      </c>
      <c r="Q23" s="377">
        <v>41910.92807708453</v>
      </c>
    </row>
    <row r="24" spans="1:17" ht="12.75">
      <c r="A24" s="10"/>
      <c r="J24" s="5"/>
      <c r="K24" s="32"/>
      <c r="L24" s="32"/>
      <c r="M24" s="32"/>
      <c r="N24" s="5"/>
      <c r="O24" s="32"/>
      <c r="P24" s="5"/>
      <c r="Q24" s="32"/>
    </row>
    <row r="25" spans="1:16" ht="12.75">
      <c r="A25" s="19"/>
      <c r="J25" s="19"/>
      <c r="K25" s="19"/>
      <c r="L25" s="19"/>
      <c r="M25" s="19"/>
      <c r="N25" s="19"/>
      <c r="O25" s="19"/>
      <c r="P25" s="19"/>
    </row>
    <row r="26" ht="12.75">
      <c r="P26" s="19"/>
    </row>
  </sheetData>
  <sheetProtection/>
  <mergeCells count="9">
    <mergeCell ref="P5:Q5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6.7109375" style="0" customWidth="1"/>
    <col min="4" max="4" width="9.421875" style="0" customWidth="1"/>
    <col min="5" max="5" width="11.28125" style="0" customWidth="1"/>
    <col min="6" max="7" width="10.140625" style="0" customWidth="1"/>
  </cols>
  <sheetData>
    <row r="1" spans="1:10" ht="12.75">
      <c r="A1" s="9" t="s">
        <v>365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8.25">
      <c r="A3" s="9" t="s">
        <v>169</v>
      </c>
      <c r="B3" s="12" t="s">
        <v>123</v>
      </c>
      <c r="C3" s="13" t="s">
        <v>176</v>
      </c>
      <c r="D3" s="12" t="s">
        <v>125</v>
      </c>
      <c r="E3" s="12" t="s">
        <v>126</v>
      </c>
      <c r="F3" s="13" t="s">
        <v>127</v>
      </c>
      <c r="G3" s="12" t="s">
        <v>175</v>
      </c>
      <c r="H3" s="13" t="s">
        <v>128</v>
      </c>
      <c r="I3" s="12" t="s">
        <v>139</v>
      </c>
      <c r="J3" s="10"/>
    </row>
    <row r="4" spans="1:11" ht="12.75" customHeight="1">
      <c r="A4" s="39" t="s">
        <v>178</v>
      </c>
      <c r="B4" s="261">
        <v>6817.190354190931</v>
      </c>
      <c r="C4" s="261">
        <v>14038.061742387357</v>
      </c>
      <c r="D4" s="261">
        <v>659.0569965567474</v>
      </c>
      <c r="E4" s="261" t="s">
        <v>16</v>
      </c>
      <c r="F4" s="261">
        <v>3379.8130304040974</v>
      </c>
      <c r="G4" s="261" t="s">
        <v>16</v>
      </c>
      <c r="H4" s="261">
        <v>338.6173416845067</v>
      </c>
      <c r="I4" s="261">
        <v>25232.739465223665</v>
      </c>
      <c r="J4" s="18"/>
      <c r="K4" s="19"/>
    </row>
    <row r="5" spans="1:11" ht="12.75" customHeight="1">
      <c r="A5" s="39" t="s">
        <v>129</v>
      </c>
      <c r="B5" s="261">
        <v>49.82788942640387</v>
      </c>
      <c r="C5" s="261">
        <v>691.0579054202191</v>
      </c>
      <c r="D5" s="261">
        <v>0.633659526384734</v>
      </c>
      <c r="E5" s="264" t="s">
        <v>16</v>
      </c>
      <c r="F5" s="264" t="s">
        <v>16</v>
      </c>
      <c r="G5" s="264" t="s">
        <v>16</v>
      </c>
      <c r="H5" s="261">
        <v>8.34602623629023</v>
      </c>
      <c r="I5" s="261">
        <v>749.8654806092982</v>
      </c>
      <c r="J5" s="18"/>
      <c r="K5" s="19"/>
    </row>
    <row r="6" spans="1:11" ht="12.75" customHeight="1">
      <c r="A6" s="39" t="s">
        <v>130</v>
      </c>
      <c r="B6" s="261">
        <v>6532.424134231412</v>
      </c>
      <c r="C6" s="261">
        <v>10274.512927787711</v>
      </c>
      <c r="D6" s="261">
        <v>126.17114061957574</v>
      </c>
      <c r="E6" s="261">
        <v>10.085618545647993</v>
      </c>
      <c r="F6" s="261">
        <v>2847.133607677745</v>
      </c>
      <c r="G6" s="261" t="s">
        <v>16</v>
      </c>
      <c r="H6" s="261">
        <v>331.12382411666874</v>
      </c>
      <c r="I6" s="261">
        <v>20121.451252978764</v>
      </c>
      <c r="J6" s="18"/>
      <c r="K6" s="19"/>
    </row>
    <row r="7" spans="1:11" ht="12.75" customHeight="1">
      <c r="A7" s="39" t="s">
        <v>131</v>
      </c>
      <c r="B7" s="261">
        <v>987.5986713008231</v>
      </c>
      <c r="C7" s="261">
        <v>1258.3282806553257</v>
      </c>
      <c r="D7" s="261">
        <v>22.593551169264344</v>
      </c>
      <c r="E7" s="264" t="s">
        <v>16</v>
      </c>
      <c r="F7" s="261">
        <v>211.99228094408886</v>
      </c>
      <c r="G7" s="261" t="s">
        <v>16</v>
      </c>
      <c r="H7" s="261">
        <v>30.015507299130384</v>
      </c>
      <c r="I7" s="261">
        <v>2510.5282913686324</v>
      </c>
      <c r="J7" s="18"/>
      <c r="K7" s="19"/>
    </row>
    <row r="8" spans="1:11" ht="12.75" customHeight="1">
      <c r="A8" s="39" t="s">
        <v>132</v>
      </c>
      <c r="B8" s="261">
        <v>12280.030506481524</v>
      </c>
      <c r="C8" s="261">
        <v>11142.898460173841</v>
      </c>
      <c r="D8" s="261">
        <v>79.95749177065052</v>
      </c>
      <c r="E8" s="261">
        <v>18.324426136537973</v>
      </c>
      <c r="F8" s="261">
        <v>7344.975227527935</v>
      </c>
      <c r="G8" s="261" t="s">
        <v>16</v>
      </c>
      <c r="H8" s="261">
        <v>565.4235912368523</v>
      </c>
      <c r="I8" s="261">
        <v>31431.609703327398</v>
      </c>
      <c r="J8" s="18"/>
      <c r="K8" s="260"/>
    </row>
    <row r="9" spans="1:11" ht="12.75" customHeight="1">
      <c r="A9" s="39" t="s">
        <v>241</v>
      </c>
      <c r="B9" s="261">
        <v>24.483004798431775</v>
      </c>
      <c r="C9" s="261">
        <v>91.25133999346801</v>
      </c>
      <c r="D9" s="261">
        <v>0.10672059681240947</v>
      </c>
      <c r="E9" s="264" t="s">
        <v>16</v>
      </c>
      <c r="F9" s="261" t="s">
        <v>16</v>
      </c>
      <c r="G9" s="261" t="s">
        <v>16</v>
      </c>
      <c r="H9" s="261">
        <v>0.5176449046078355</v>
      </c>
      <c r="I9" s="261">
        <v>116.35871029332002</v>
      </c>
      <c r="J9" s="18"/>
      <c r="K9" s="19"/>
    </row>
    <row r="10" spans="1:11" ht="12.75" customHeight="1">
      <c r="A10" s="39" t="s">
        <v>133</v>
      </c>
      <c r="B10" s="261">
        <v>408.4275360191942</v>
      </c>
      <c r="C10" s="261">
        <v>198.00197377577845</v>
      </c>
      <c r="D10" s="261">
        <v>1.9067423324541979</v>
      </c>
      <c r="E10" s="264" t="s">
        <v>16</v>
      </c>
      <c r="F10" s="261">
        <v>122.63653380559248</v>
      </c>
      <c r="G10" s="261" t="s">
        <v>16</v>
      </c>
      <c r="H10" s="261">
        <v>44.44274651043799</v>
      </c>
      <c r="I10" s="261">
        <v>775.4155324434574</v>
      </c>
      <c r="J10" s="18"/>
      <c r="K10" s="19"/>
    </row>
    <row r="11" spans="1:11" ht="12.75" customHeight="1">
      <c r="A11" s="39" t="s">
        <v>242</v>
      </c>
      <c r="B11" s="261" t="s">
        <v>16</v>
      </c>
      <c r="C11" s="261" t="s">
        <v>16</v>
      </c>
      <c r="D11" s="261" t="s">
        <v>16</v>
      </c>
      <c r="E11" s="261" t="s">
        <v>16</v>
      </c>
      <c r="F11" s="264" t="s">
        <v>16</v>
      </c>
      <c r="G11" s="264" t="s">
        <v>16</v>
      </c>
      <c r="H11" s="261">
        <v>1.1495733054164279</v>
      </c>
      <c r="I11" s="261">
        <v>1.1495733054164279</v>
      </c>
      <c r="J11" s="18"/>
      <c r="K11" s="19"/>
    </row>
    <row r="12" spans="1:11" ht="12.75" customHeight="1">
      <c r="A12" s="39" t="s">
        <v>134</v>
      </c>
      <c r="B12" s="261">
        <v>523.7805050679801</v>
      </c>
      <c r="C12" s="261">
        <v>583.1806813157779</v>
      </c>
      <c r="D12" s="261">
        <v>0.9050194897528793</v>
      </c>
      <c r="E12" s="264" t="s">
        <v>16</v>
      </c>
      <c r="F12" s="264">
        <v>255.75657818480317</v>
      </c>
      <c r="G12" s="264" t="s">
        <v>16</v>
      </c>
      <c r="H12" s="261">
        <v>52.20860982260311</v>
      </c>
      <c r="I12" s="261">
        <v>1415.831393880918</v>
      </c>
      <c r="J12" s="18"/>
      <c r="K12" s="19"/>
    </row>
    <row r="13" spans="1:10" ht="12.75" customHeight="1">
      <c r="A13" s="39" t="s">
        <v>135</v>
      </c>
      <c r="B13" s="264">
        <v>273.11577739336747</v>
      </c>
      <c r="C13" s="261">
        <v>646.120907842629</v>
      </c>
      <c r="D13" s="264">
        <v>2.5327875607503314</v>
      </c>
      <c r="E13" s="264" t="s">
        <v>16</v>
      </c>
      <c r="F13" s="264" t="s">
        <v>16</v>
      </c>
      <c r="G13" s="264">
        <v>178.81743191849347</v>
      </c>
      <c r="H13" s="264">
        <v>6.996720727552886</v>
      </c>
      <c r="I13" s="261">
        <v>1107.5836254427934</v>
      </c>
      <c r="J13" s="18"/>
    </row>
    <row r="14" spans="1:11" ht="12.75" customHeight="1">
      <c r="A14" s="39" t="s">
        <v>136</v>
      </c>
      <c r="B14" s="264">
        <v>183.82875</v>
      </c>
      <c r="C14" s="261">
        <v>132.07620000005645</v>
      </c>
      <c r="D14" s="264">
        <v>0.49350000000000005</v>
      </c>
      <c r="E14" s="264" t="s">
        <v>16</v>
      </c>
      <c r="F14" s="264" t="s">
        <v>16</v>
      </c>
      <c r="G14" s="264" t="s">
        <v>16</v>
      </c>
      <c r="H14" s="264">
        <v>17.771133119999885</v>
      </c>
      <c r="I14" s="261">
        <v>334.16958312005625</v>
      </c>
      <c r="J14" s="18"/>
      <c r="K14" s="19"/>
    </row>
    <row r="15" spans="1:11" ht="12.75" customHeight="1">
      <c r="A15" s="39" t="s">
        <v>137</v>
      </c>
      <c r="B15" s="261">
        <v>3.6</v>
      </c>
      <c r="C15" s="261" t="s">
        <v>16</v>
      </c>
      <c r="D15" s="261">
        <v>0.03</v>
      </c>
      <c r="E15" s="261" t="s">
        <v>16</v>
      </c>
      <c r="F15" s="264" t="s">
        <v>16</v>
      </c>
      <c r="G15" s="264" t="s">
        <v>16</v>
      </c>
      <c r="H15" s="261" t="s">
        <v>16</v>
      </c>
      <c r="I15" s="261">
        <v>3.63</v>
      </c>
      <c r="J15" s="18"/>
      <c r="K15" s="19"/>
    </row>
    <row r="16" spans="1:11" ht="12.75" customHeight="1">
      <c r="A16" s="39" t="s">
        <v>138</v>
      </c>
      <c r="B16" s="261">
        <v>5988.218750966954</v>
      </c>
      <c r="C16" s="261">
        <v>1408.3480396580253</v>
      </c>
      <c r="D16" s="261">
        <v>20.191956061173983</v>
      </c>
      <c r="E16" s="261">
        <v>7.0446625532011025</v>
      </c>
      <c r="F16" s="264" t="s">
        <v>16</v>
      </c>
      <c r="G16" s="264" t="s">
        <v>16</v>
      </c>
      <c r="H16" s="261">
        <v>99.01074699370136</v>
      </c>
      <c r="I16" s="261">
        <v>7522.814156233056</v>
      </c>
      <c r="J16" s="18"/>
      <c r="K16" s="19"/>
    </row>
    <row r="17" spans="1:11" ht="12.75" customHeight="1">
      <c r="A17" s="39" t="s">
        <v>251</v>
      </c>
      <c r="B17" s="261">
        <v>664.0459164219056</v>
      </c>
      <c r="C17" s="261">
        <v>427.0063383967067</v>
      </c>
      <c r="D17" s="261">
        <v>0.2821035209391535</v>
      </c>
      <c r="E17" s="261">
        <v>1.5674814814814815</v>
      </c>
      <c r="F17" s="261" t="s">
        <v>16</v>
      </c>
      <c r="G17" s="261" t="s">
        <v>16</v>
      </c>
      <c r="H17" s="261">
        <v>17.583732469089806</v>
      </c>
      <c r="I17" s="261">
        <v>1110.4855722901227</v>
      </c>
      <c r="J17" s="18"/>
      <c r="K17" s="19"/>
    </row>
    <row r="18" spans="1:11" ht="12.75">
      <c r="A18" s="39" t="s">
        <v>173</v>
      </c>
      <c r="B18" s="265">
        <v>33143.832009640486</v>
      </c>
      <c r="C18" s="265">
        <v>9863.220260391923</v>
      </c>
      <c r="D18" s="265">
        <v>16.05727671333353</v>
      </c>
      <c r="E18" s="265">
        <v>80.52902232518055</v>
      </c>
      <c r="F18" s="265">
        <v>167.74691124242423</v>
      </c>
      <c r="G18" s="265" t="s">
        <v>16</v>
      </c>
      <c r="H18" s="265">
        <v>577.931802925817</v>
      </c>
      <c r="I18" s="265">
        <v>43849.3172832392</v>
      </c>
      <c r="J18" s="18"/>
      <c r="K18" s="19"/>
    </row>
    <row r="19" spans="1:11" ht="12.75">
      <c r="A19" s="39"/>
      <c r="J19" s="18"/>
      <c r="K19" s="19"/>
    </row>
    <row r="20" spans="1:11" ht="13.5">
      <c r="A20" s="28" t="s">
        <v>139</v>
      </c>
      <c r="B20" s="33">
        <v>67880.40380593964</v>
      </c>
      <c r="C20" s="33">
        <v>50754.06505779884</v>
      </c>
      <c r="D20" s="33">
        <v>930.9189459178393</v>
      </c>
      <c r="E20" s="33">
        <v>117.55121104204915</v>
      </c>
      <c r="F20" s="33">
        <v>14330.054169786701</v>
      </c>
      <c r="G20" s="33">
        <v>178.81743191849347</v>
      </c>
      <c r="H20" s="33">
        <v>2091.139001352676</v>
      </c>
      <c r="I20" s="61">
        <v>136282.94962375602</v>
      </c>
      <c r="J20" s="18"/>
      <c r="K20" s="260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90"/>
      <c r="K22" s="19"/>
    </row>
    <row r="23" spans="1:10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69"/>
      <c r="B24" s="3"/>
      <c r="C24" s="3"/>
      <c r="D24" s="3"/>
      <c r="E24" s="3"/>
      <c r="F24" s="3"/>
      <c r="G24" s="3"/>
      <c r="H24" s="3"/>
      <c r="I24" s="3"/>
      <c r="J24" s="19"/>
    </row>
    <row r="25" spans="1:10" ht="12.75">
      <c r="A25" s="70"/>
      <c r="B25" s="3"/>
      <c r="C25" s="3"/>
      <c r="D25" s="3"/>
      <c r="E25" s="3"/>
      <c r="F25" s="3"/>
      <c r="G25" s="3"/>
      <c r="H25" s="3"/>
      <c r="I25" s="3"/>
      <c r="J25" s="19"/>
    </row>
    <row r="26" spans="1:10" ht="12.75">
      <c r="A26" s="71"/>
      <c r="B26" s="4"/>
      <c r="C26" s="3"/>
      <c r="D26" s="3"/>
      <c r="E26" s="3"/>
      <c r="F26" s="3"/>
      <c r="G26" s="3"/>
      <c r="H26" s="3"/>
      <c r="I26" s="3"/>
      <c r="J26" s="19"/>
    </row>
    <row r="27" spans="1:10" ht="12.75">
      <c r="A27" s="3"/>
      <c r="B27" s="4"/>
      <c r="C27" s="3"/>
      <c r="D27" s="3"/>
      <c r="E27" s="3"/>
      <c r="F27" s="3"/>
      <c r="G27" s="3"/>
      <c r="H27" s="3"/>
      <c r="I27" s="3"/>
      <c r="J27" s="19"/>
    </row>
    <row r="28" spans="1:10" ht="12.75">
      <c r="A28" s="3"/>
      <c r="B28" s="4"/>
      <c r="C28" s="4"/>
      <c r="D28" s="4"/>
      <c r="E28" s="4"/>
      <c r="F28" s="4"/>
      <c r="G28" s="4"/>
      <c r="H28" s="4"/>
      <c r="I28" s="4"/>
      <c r="J28" s="19"/>
    </row>
    <row r="29" spans="1:10" ht="12.75">
      <c r="A29" s="25"/>
      <c r="B29" s="5"/>
      <c r="C29" s="5"/>
      <c r="D29" s="5"/>
      <c r="E29" s="5"/>
      <c r="F29" s="5"/>
      <c r="G29" s="5"/>
      <c r="H29" s="5"/>
      <c r="I29" s="5"/>
      <c r="J29" s="19"/>
    </row>
    <row r="30" spans="1:10" ht="12.75">
      <c r="A30" s="25"/>
      <c r="B30" s="5"/>
      <c r="C30" s="5"/>
      <c r="D30" s="5"/>
      <c r="E30" s="27"/>
      <c r="F30" s="27"/>
      <c r="G30" s="27"/>
      <c r="H30" s="5"/>
      <c r="I30" s="5"/>
      <c r="J30" s="19"/>
    </row>
    <row r="31" spans="1:10" ht="12.75">
      <c r="A31" s="25"/>
      <c r="B31" s="5"/>
      <c r="C31" s="5"/>
      <c r="D31" s="5"/>
      <c r="E31" s="5"/>
      <c r="F31" s="5"/>
      <c r="G31" s="5"/>
      <c r="H31" s="5"/>
      <c r="I31" s="5"/>
      <c r="J31" s="19"/>
    </row>
    <row r="32" spans="1:10" ht="12.75">
      <c r="A32" s="25"/>
      <c r="B32" s="5"/>
      <c r="C32" s="5"/>
      <c r="D32" s="5"/>
      <c r="E32" s="27"/>
      <c r="F32" s="5"/>
      <c r="G32" s="5"/>
      <c r="H32" s="5"/>
      <c r="I32" s="5"/>
      <c r="J32" s="19"/>
    </row>
    <row r="33" spans="1:10" ht="12.75">
      <c r="A33" s="25"/>
      <c r="B33" s="5"/>
      <c r="C33" s="5"/>
      <c r="D33" s="5"/>
      <c r="E33" s="5"/>
      <c r="F33" s="5"/>
      <c r="G33" s="5"/>
      <c r="H33" s="5"/>
      <c r="I33" s="5"/>
      <c r="J33" s="19"/>
    </row>
    <row r="34" spans="1:10" ht="12.75">
      <c r="A34" s="25"/>
      <c r="B34" s="5"/>
      <c r="C34" s="5"/>
      <c r="D34" s="5"/>
      <c r="E34" s="27"/>
      <c r="F34" s="5"/>
      <c r="G34" s="5"/>
      <c r="H34" s="5"/>
      <c r="I34" s="5"/>
      <c r="J34" s="19"/>
    </row>
    <row r="35" spans="1:10" ht="12.75">
      <c r="A35" s="25"/>
      <c r="B35" s="5"/>
      <c r="C35" s="5"/>
      <c r="D35" s="5"/>
      <c r="E35" s="27"/>
      <c r="F35" s="5"/>
      <c r="G35" s="5"/>
      <c r="H35" s="5"/>
      <c r="I35" s="5"/>
      <c r="J35" s="19"/>
    </row>
    <row r="36" spans="1:10" ht="12.75">
      <c r="A36" s="25"/>
      <c r="B36" s="5"/>
      <c r="C36" s="5"/>
      <c r="D36" s="5"/>
      <c r="E36" s="5"/>
      <c r="F36" s="27"/>
      <c r="G36" s="27"/>
      <c r="H36" s="5"/>
      <c r="I36" s="5"/>
      <c r="J36" s="19"/>
    </row>
    <row r="37" spans="1:10" ht="12.75">
      <c r="A37" s="25"/>
      <c r="B37" s="5"/>
      <c r="C37" s="5"/>
      <c r="D37" s="5"/>
      <c r="E37" s="27"/>
      <c r="F37" s="27"/>
      <c r="G37" s="27"/>
      <c r="H37" s="5"/>
      <c r="I37" s="5"/>
      <c r="J37" s="19"/>
    </row>
    <row r="38" spans="1:10" ht="12.75">
      <c r="A38" s="25"/>
      <c r="B38" s="27"/>
      <c r="C38" s="5"/>
      <c r="D38" s="27"/>
      <c r="E38" s="27"/>
      <c r="F38" s="27"/>
      <c r="G38" s="27"/>
      <c r="H38" s="27"/>
      <c r="I38" s="5"/>
      <c r="J38" s="19"/>
    </row>
    <row r="39" spans="1:10" ht="12.75">
      <c r="A39" s="25"/>
      <c r="B39" s="27"/>
      <c r="C39" s="5"/>
      <c r="D39" s="27"/>
      <c r="E39" s="27"/>
      <c r="F39" s="27"/>
      <c r="G39" s="27"/>
      <c r="H39" s="27"/>
      <c r="I39" s="5"/>
      <c r="J39" s="19"/>
    </row>
    <row r="40" spans="1:10" ht="12.75">
      <c r="A40" s="25"/>
      <c r="B40" s="5"/>
      <c r="C40" s="5"/>
      <c r="D40" s="5"/>
      <c r="E40" s="5"/>
      <c r="F40" s="27"/>
      <c r="G40" s="27"/>
      <c r="H40" s="5"/>
      <c r="I40" s="5"/>
      <c r="J40" s="19"/>
    </row>
    <row r="41" spans="1:10" ht="12.75">
      <c r="A41" s="25"/>
      <c r="B41" s="5"/>
      <c r="C41" s="5"/>
      <c r="D41" s="5"/>
      <c r="E41" s="5"/>
      <c r="F41" s="27"/>
      <c r="G41" s="27"/>
      <c r="H41" s="5"/>
      <c r="I41" s="5"/>
      <c r="J41" s="19"/>
    </row>
    <row r="42" spans="1:10" ht="12.75">
      <c r="A42" s="25"/>
      <c r="B42" s="5"/>
      <c r="C42" s="5"/>
      <c r="D42" s="5"/>
      <c r="E42" s="5"/>
      <c r="F42" s="5"/>
      <c r="G42" s="5"/>
      <c r="H42" s="5"/>
      <c r="I42" s="5"/>
      <c r="J42" s="19"/>
    </row>
    <row r="43" spans="1:10" ht="12.75">
      <c r="A43" s="25"/>
      <c r="B43" s="5"/>
      <c r="C43" s="5"/>
      <c r="D43" s="5"/>
      <c r="E43" s="5"/>
      <c r="F43" s="5"/>
      <c r="G43" s="5"/>
      <c r="H43" s="5"/>
      <c r="I43" s="5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6.421875" style="0" customWidth="1"/>
    <col min="2" max="4" width="9.57421875" style="0" bestFit="1" customWidth="1"/>
    <col min="5" max="7" width="9.28125" style="0" bestFit="1" customWidth="1"/>
    <col min="8" max="9" width="9.57421875" style="0" bestFit="1" customWidth="1"/>
  </cols>
  <sheetData>
    <row r="1" spans="1:17" ht="12.75">
      <c r="A1" s="9" t="s">
        <v>366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9.25" customHeight="1">
      <c r="A3" s="9" t="s">
        <v>169</v>
      </c>
      <c r="B3" s="405" t="s">
        <v>123</v>
      </c>
      <c r="C3" s="405"/>
      <c r="D3" s="406" t="s">
        <v>176</v>
      </c>
      <c r="E3" s="406"/>
      <c r="F3" s="405" t="s">
        <v>125</v>
      </c>
      <c r="G3" s="405"/>
      <c r="H3" s="405" t="s">
        <v>126</v>
      </c>
      <c r="I3" s="405"/>
      <c r="J3" s="405" t="s">
        <v>127</v>
      </c>
      <c r="K3" s="405"/>
      <c r="L3" s="405" t="s">
        <v>175</v>
      </c>
      <c r="M3" s="405"/>
      <c r="N3" s="13" t="s">
        <v>128</v>
      </c>
      <c r="O3" s="405" t="s">
        <v>141</v>
      </c>
      <c r="P3" s="405"/>
      <c r="Q3" s="10"/>
    </row>
    <row r="4" spans="1:17" ht="12.75">
      <c r="A4" s="9"/>
      <c r="B4" s="12" t="s">
        <v>140</v>
      </c>
      <c r="C4" s="12" t="s">
        <v>179</v>
      </c>
      <c r="D4" s="12" t="s">
        <v>140</v>
      </c>
      <c r="E4" s="12" t="s">
        <v>179</v>
      </c>
      <c r="F4" s="12" t="s">
        <v>140</v>
      </c>
      <c r="G4" s="12" t="s">
        <v>179</v>
      </c>
      <c r="H4" s="12" t="s">
        <v>140</v>
      </c>
      <c r="I4" s="12" t="s">
        <v>179</v>
      </c>
      <c r="J4" s="12" t="s">
        <v>140</v>
      </c>
      <c r="K4" s="12" t="s">
        <v>179</v>
      </c>
      <c r="L4" s="12" t="s">
        <v>140</v>
      </c>
      <c r="M4" s="12" t="s">
        <v>179</v>
      </c>
      <c r="N4" s="12" t="s">
        <v>140</v>
      </c>
      <c r="O4" s="12" t="s">
        <v>140</v>
      </c>
      <c r="P4" s="12" t="s">
        <v>179</v>
      </c>
      <c r="Q4" s="36"/>
    </row>
    <row r="5" spans="1:17" ht="12.75">
      <c r="A5" s="18"/>
      <c r="B5" s="1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36"/>
    </row>
    <row r="6" spans="1:17" ht="12.75">
      <c r="A6" s="39" t="s">
        <v>178</v>
      </c>
      <c r="B6" s="23">
        <v>76.69409696113814</v>
      </c>
      <c r="C6" s="356">
        <v>1.5404193178148036</v>
      </c>
      <c r="D6" s="23">
        <v>95.0469945340883</v>
      </c>
      <c r="E6" s="356">
        <v>2.131045018772051</v>
      </c>
      <c r="F6" s="23">
        <v>46.99652908677358</v>
      </c>
      <c r="G6" s="356">
        <v>1.1778754771886946</v>
      </c>
      <c r="H6" s="356" t="s">
        <v>16</v>
      </c>
      <c r="I6" s="356" t="s">
        <v>16</v>
      </c>
      <c r="J6" s="23">
        <v>35.16831088533109</v>
      </c>
      <c r="K6" s="356">
        <v>1.0889828820367802</v>
      </c>
      <c r="L6" s="357" t="s">
        <v>16</v>
      </c>
      <c r="M6" s="356" t="s">
        <v>16</v>
      </c>
      <c r="N6" s="23">
        <v>72.84182332853317</v>
      </c>
      <c r="O6" s="23">
        <v>97.39644112009177</v>
      </c>
      <c r="P6" s="356">
        <v>1.5127704628661758</v>
      </c>
      <c r="Q6" s="36"/>
    </row>
    <row r="7" spans="1:17" ht="12.75">
      <c r="A7" s="39" t="s">
        <v>129</v>
      </c>
      <c r="B7" s="23">
        <v>25.06708379293298</v>
      </c>
      <c r="C7" s="356">
        <v>1.3061196202093008</v>
      </c>
      <c r="D7" s="23">
        <v>100</v>
      </c>
      <c r="E7" s="356">
        <v>1.2689916127227487</v>
      </c>
      <c r="F7" s="23">
        <v>26.33591858116644</v>
      </c>
      <c r="G7" s="356">
        <v>1</v>
      </c>
      <c r="H7" s="358" t="s">
        <v>16</v>
      </c>
      <c r="I7" s="358" t="s">
        <v>16</v>
      </c>
      <c r="J7" s="23"/>
      <c r="K7" s="358" t="s">
        <v>16</v>
      </c>
      <c r="L7" s="23" t="s">
        <v>16</v>
      </c>
      <c r="M7" s="358" t="s">
        <v>16</v>
      </c>
      <c r="N7" s="23">
        <v>84.6806732783486</v>
      </c>
      <c r="O7" s="23">
        <v>100</v>
      </c>
      <c r="P7" s="356">
        <v>1.1566428384020178</v>
      </c>
      <c r="Q7" s="36"/>
    </row>
    <row r="8" spans="1:17" ht="12.75">
      <c r="A8" s="39" t="s">
        <v>130</v>
      </c>
      <c r="B8" s="23">
        <v>98.59931277799913</v>
      </c>
      <c r="C8" s="356">
        <v>2.899137421980093</v>
      </c>
      <c r="D8" s="23">
        <v>97.48513721703054</v>
      </c>
      <c r="E8" s="356">
        <v>2.263395683212295</v>
      </c>
      <c r="F8" s="23">
        <v>63.347804277645615</v>
      </c>
      <c r="G8" s="356">
        <v>1.4268782028002391</v>
      </c>
      <c r="H8" s="23">
        <v>0.99359093580358</v>
      </c>
      <c r="I8" s="356">
        <v>1</v>
      </c>
      <c r="J8" s="23">
        <v>62.917667926676145</v>
      </c>
      <c r="K8" s="356">
        <v>1.3139539949591528</v>
      </c>
      <c r="L8" s="357" t="s">
        <v>16</v>
      </c>
      <c r="M8" s="356" t="s">
        <v>16</v>
      </c>
      <c r="N8" s="23">
        <v>87.14889627735985</v>
      </c>
      <c r="O8" s="23">
        <v>100</v>
      </c>
      <c r="P8" s="356">
        <v>1.8852534078983645</v>
      </c>
      <c r="Q8" s="36"/>
    </row>
    <row r="9" spans="1:17" ht="12.75">
      <c r="A9" s="39" t="s">
        <v>131</v>
      </c>
      <c r="B9" s="23">
        <v>74.07349638096741</v>
      </c>
      <c r="C9" s="356">
        <v>2.3098433627532375</v>
      </c>
      <c r="D9" s="23">
        <v>85.39104355337393</v>
      </c>
      <c r="E9" s="356">
        <v>1.9271821140092233</v>
      </c>
      <c r="F9" s="23">
        <v>42.89874576511154</v>
      </c>
      <c r="G9" s="356">
        <v>1.0668218286768765</v>
      </c>
      <c r="H9" s="23"/>
      <c r="I9" s="358" t="s">
        <v>16</v>
      </c>
      <c r="J9" s="23">
        <v>35.207222602446045</v>
      </c>
      <c r="K9" s="356">
        <v>1.224270548598309</v>
      </c>
      <c r="L9" s="357" t="s">
        <v>16</v>
      </c>
      <c r="M9" s="356" t="s">
        <v>16</v>
      </c>
      <c r="N9" s="23">
        <v>84.15748292919831</v>
      </c>
      <c r="O9" s="23">
        <v>87.620369982607</v>
      </c>
      <c r="P9" s="356">
        <v>1.6104746447228764</v>
      </c>
      <c r="Q9" s="36"/>
    </row>
    <row r="10" spans="1:17" ht="12.75">
      <c r="A10" s="39" t="s">
        <v>132</v>
      </c>
      <c r="B10" s="23">
        <v>96.36870782398724</v>
      </c>
      <c r="C10" s="356">
        <v>3.8972694415271727</v>
      </c>
      <c r="D10" s="23">
        <v>98.73204439372972</v>
      </c>
      <c r="E10" s="356">
        <v>2.2768952785482606</v>
      </c>
      <c r="F10" s="23">
        <v>77.53768336994251</v>
      </c>
      <c r="G10" s="356">
        <v>1.1667242771480109</v>
      </c>
      <c r="H10" s="23">
        <v>2.4399987821668825</v>
      </c>
      <c r="I10" s="356">
        <v>1.1666666666666665</v>
      </c>
      <c r="J10" s="23">
        <v>75.59740468184148</v>
      </c>
      <c r="K10" s="356">
        <v>1.3244434622984436</v>
      </c>
      <c r="L10" s="357" t="s">
        <v>16</v>
      </c>
      <c r="M10" s="356" t="s">
        <v>16</v>
      </c>
      <c r="N10" s="23">
        <v>93.44240395884736</v>
      </c>
      <c r="O10" s="23">
        <v>99.29593864891596</v>
      </c>
      <c r="P10" s="356">
        <v>2.0403406039907486</v>
      </c>
      <c r="Q10" s="36"/>
    </row>
    <row r="11" spans="1:17" ht="12.75">
      <c r="A11" s="39" t="s">
        <v>241</v>
      </c>
      <c r="B11" s="23">
        <v>100</v>
      </c>
      <c r="C11" s="356">
        <v>1.3364928909952607</v>
      </c>
      <c r="D11" s="23">
        <v>100</v>
      </c>
      <c r="E11" s="356">
        <v>2.6587677725118484</v>
      </c>
      <c r="F11" s="23">
        <v>36.49364657037749</v>
      </c>
      <c r="G11" s="356">
        <v>1</v>
      </c>
      <c r="H11" s="23" t="s">
        <v>16</v>
      </c>
      <c r="I11" s="358" t="s">
        <v>16</v>
      </c>
      <c r="J11" s="23" t="s">
        <v>16</v>
      </c>
      <c r="K11" s="356" t="s">
        <v>16</v>
      </c>
      <c r="L11" s="357" t="s">
        <v>16</v>
      </c>
      <c r="M11" s="356" t="s">
        <v>16</v>
      </c>
      <c r="N11" s="23">
        <v>100</v>
      </c>
      <c r="O11" s="23">
        <v>100</v>
      </c>
      <c r="P11" s="356">
        <v>1.5980113636363635</v>
      </c>
      <c r="Q11" s="36"/>
    </row>
    <row r="12" spans="1:17" ht="12.75">
      <c r="A12" s="39" t="s">
        <v>133</v>
      </c>
      <c r="B12" s="23">
        <v>46.664712517333676</v>
      </c>
      <c r="C12" s="356">
        <v>1.8677323247640625</v>
      </c>
      <c r="D12" s="23">
        <v>62.87075917046599</v>
      </c>
      <c r="E12" s="356">
        <v>1.9017883058797143</v>
      </c>
      <c r="F12" s="23">
        <v>12.817429713277214</v>
      </c>
      <c r="G12" s="356">
        <v>1</v>
      </c>
      <c r="H12" s="23" t="s">
        <v>16</v>
      </c>
      <c r="I12" s="358" t="s">
        <v>16</v>
      </c>
      <c r="J12" s="23">
        <v>24.84237448152705</v>
      </c>
      <c r="K12" s="356">
        <v>1.6638233818364276</v>
      </c>
      <c r="L12" s="357" t="s">
        <v>16</v>
      </c>
      <c r="M12" s="356" t="s">
        <v>16</v>
      </c>
      <c r="N12" s="23">
        <v>46.43014508778589</v>
      </c>
      <c r="O12" s="23">
        <v>73.82895969871993</v>
      </c>
      <c r="P12" s="356">
        <v>1.5482130875955367</v>
      </c>
      <c r="Q12" s="36"/>
    </row>
    <row r="13" spans="1:17" ht="12.75">
      <c r="A13" s="39" t="s">
        <v>242</v>
      </c>
      <c r="B13" s="23" t="s">
        <v>16</v>
      </c>
      <c r="C13" s="356" t="s">
        <v>16</v>
      </c>
      <c r="D13" s="23" t="s">
        <v>16</v>
      </c>
      <c r="E13" s="356" t="s">
        <v>16</v>
      </c>
      <c r="F13" s="23" t="s">
        <v>16</v>
      </c>
      <c r="G13" s="356" t="s">
        <v>16</v>
      </c>
      <c r="H13" s="23" t="s">
        <v>16</v>
      </c>
      <c r="I13" s="356" t="s">
        <v>16</v>
      </c>
      <c r="J13" s="23" t="s">
        <v>16</v>
      </c>
      <c r="K13" s="358" t="s">
        <v>16</v>
      </c>
      <c r="L13" s="23" t="s">
        <v>16</v>
      </c>
      <c r="M13" s="358" t="s">
        <v>16</v>
      </c>
      <c r="N13" s="23">
        <v>78.14743628020427</v>
      </c>
      <c r="O13" s="23">
        <v>78.14743628020427</v>
      </c>
      <c r="P13" s="356">
        <v>1</v>
      </c>
      <c r="Q13" s="36"/>
    </row>
    <row r="14" spans="1:17" ht="12.75">
      <c r="A14" s="39" t="s">
        <v>134</v>
      </c>
      <c r="B14" s="23">
        <v>96.37250779234365</v>
      </c>
      <c r="C14" s="356">
        <v>1.8742930378862843</v>
      </c>
      <c r="D14" s="23">
        <v>93.08585377869528</v>
      </c>
      <c r="E14" s="356">
        <v>2.7384079607195764</v>
      </c>
      <c r="F14" s="23">
        <v>18.042201147200913</v>
      </c>
      <c r="G14" s="356">
        <v>1.661203774682139</v>
      </c>
      <c r="H14" s="23" t="s">
        <v>16</v>
      </c>
      <c r="I14" s="358" t="s">
        <v>16</v>
      </c>
      <c r="J14" s="23">
        <v>75.05354389500211</v>
      </c>
      <c r="K14" s="358">
        <v>1.0998615732342998</v>
      </c>
      <c r="L14" s="23"/>
      <c r="M14" s="358" t="s">
        <v>16</v>
      </c>
      <c r="N14" s="23">
        <v>96.37250779234365</v>
      </c>
      <c r="O14" s="23">
        <v>100</v>
      </c>
      <c r="P14" s="356">
        <v>1.7811384977772657</v>
      </c>
      <c r="Q14" s="36"/>
    </row>
    <row r="15" spans="1:17" ht="12.75">
      <c r="A15" s="39" t="s">
        <v>135</v>
      </c>
      <c r="B15" s="23">
        <v>95.62365635735739</v>
      </c>
      <c r="C15" s="359">
        <v>3.1506341068537504</v>
      </c>
      <c r="D15" s="23">
        <v>95.62365635735739</v>
      </c>
      <c r="E15" s="356">
        <v>2.713572584997302</v>
      </c>
      <c r="F15" s="23">
        <v>80.84320258393102</v>
      </c>
      <c r="G15" s="358">
        <v>1</v>
      </c>
      <c r="H15" s="23" t="s">
        <v>16</v>
      </c>
      <c r="I15" s="358" t="s">
        <v>16</v>
      </c>
      <c r="J15" s="23" t="s">
        <v>16</v>
      </c>
      <c r="K15" s="358" t="s">
        <v>16</v>
      </c>
      <c r="L15" s="23">
        <v>47.17215047625209</v>
      </c>
      <c r="M15" s="358">
        <v>1</v>
      </c>
      <c r="N15" s="23">
        <v>92.40925363948651</v>
      </c>
      <c r="O15" s="23">
        <v>100</v>
      </c>
      <c r="P15" s="356">
        <v>1.9130797700606346</v>
      </c>
      <c r="Q15" s="36"/>
    </row>
    <row r="16" spans="1:17" ht="12.75">
      <c r="A16" s="39" t="s">
        <v>136</v>
      </c>
      <c r="B16" s="23">
        <v>77.33011623335425</v>
      </c>
      <c r="C16" s="359">
        <v>4.5</v>
      </c>
      <c r="D16" s="23">
        <v>84.13108136334797</v>
      </c>
      <c r="E16" s="356">
        <v>1.594900849858357</v>
      </c>
      <c r="F16" s="23">
        <v>77.33011623335425</v>
      </c>
      <c r="G16" s="358">
        <v>1.5</v>
      </c>
      <c r="H16" s="23" t="s">
        <v>16</v>
      </c>
      <c r="I16" s="358" t="s">
        <v>16</v>
      </c>
      <c r="J16" s="23" t="s">
        <v>16</v>
      </c>
      <c r="K16" s="358" t="s">
        <v>16</v>
      </c>
      <c r="L16" s="23" t="s">
        <v>16</v>
      </c>
      <c r="M16" s="358" t="s">
        <v>16</v>
      </c>
      <c r="N16" s="23">
        <v>84.13108136334797</v>
      </c>
      <c r="O16" s="23">
        <v>84.13108136334797</v>
      </c>
      <c r="P16" s="356">
        <v>1.932504440497336</v>
      </c>
      <c r="Q16" s="36"/>
    </row>
    <row r="17" spans="1:17" ht="12.75">
      <c r="A17" s="38" t="s">
        <v>137</v>
      </c>
      <c r="B17" s="23">
        <v>100</v>
      </c>
      <c r="C17" s="360">
        <v>1</v>
      </c>
      <c r="D17" s="23"/>
      <c r="E17" s="358" t="s">
        <v>16</v>
      </c>
      <c r="F17" s="23">
        <v>100</v>
      </c>
      <c r="G17" s="358">
        <v>1</v>
      </c>
      <c r="H17" s="23" t="s">
        <v>16</v>
      </c>
      <c r="I17" s="358" t="s">
        <v>16</v>
      </c>
      <c r="J17" s="23" t="s">
        <v>16</v>
      </c>
      <c r="K17" s="358" t="s">
        <v>16</v>
      </c>
      <c r="L17" s="23" t="s">
        <v>16</v>
      </c>
      <c r="M17" s="358" t="s">
        <v>16</v>
      </c>
      <c r="N17" s="23" t="s">
        <v>16</v>
      </c>
      <c r="O17" s="23">
        <v>100</v>
      </c>
      <c r="P17" s="358">
        <v>1</v>
      </c>
      <c r="Q17" s="36"/>
    </row>
    <row r="18" spans="1:17" ht="12.75">
      <c r="A18" s="39" t="s">
        <v>138</v>
      </c>
      <c r="B18" s="23">
        <v>100</v>
      </c>
      <c r="C18" s="356">
        <v>9.89854588050808</v>
      </c>
      <c r="D18" s="23">
        <v>100</v>
      </c>
      <c r="E18" s="356">
        <v>3.247858836080602</v>
      </c>
      <c r="F18" s="23">
        <v>39.72141912428327</v>
      </c>
      <c r="G18" s="356">
        <v>1</v>
      </c>
      <c r="H18" s="23">
        <v>12.189298979590713</v>
      </c>
      <c r="I18" s="356">
        <v>1</v>
      </c>
      <c r="J18" s="23" t="s">
        <v>16</v>
      </c>
      <c r="K18" s="358" t="s">
        <v>16</v>
      </c>
      <c r="L18" s="23" t="s">
        <v>16</v>
      </c>
      <c r="M18" s="358" t="s">
        <v>16</v>
      </c>
      <c r="N18" s="23">
        <v>31.709223226360017</v>
      </c>
      <c r="O18" s="23">
        <v>100</v>
      </c>
      <c r="P18" s="356">
        <v>5.037132361508236</v>
      </c>
      <c r="Q18" s="36"/>
    </row>
    <row r="19" spans="1:17" ht="12.75">
      <c r="A19" s="39" t="s">
        <v>251</v>
      </c>
      <c r="B19" s="23">
        <v>100</v>
      </c>
      <c r="C19" s="356">
        <v>7.920806772628231</v>
      </c>
      <c r="D19" s="23">
        <v>100</v>
      </c>
      <c r="E19" s="356">
        <v>2.110437385119608</v>
      </c>
      <c r="F19" s="23">
        <v>14.741839272512022</v>
      </c>
      <c r="G19" s="356">
        <v>1.6348733233979136</v>
      </c>
      <c r="H19" s="23">
        <v>10.238954119444982</v>
      </c>
      <c r="I19" s="356">
        <v>1</v>
      </c>
      <c r="J19" s="23" t="s">
        <v>16</v>
      </c>
      <c r="K19" s="358" t="s">
        <v>16</v>
      </c>
      <c r="L19" s="23" t="s">
        <v>16</v>
      </c>
      <c r="M19" s="358" t="s">
        <v>16</v>
      </c>
      <c r="N19" s="23">
        <v>34.28996428207936</v>
      </c>
      <c r="O19" s="23">
        <v>100</v>
      </c>
      <c r="P19" s="356">
        <v>4.611184545966288</v>
      </c>
      <c r="Q19" s="36"/>
    </row>
    <row r="20" spans="1:17" ht="12.75">
      <c r="A20" s="39" t="s">
        <v>173</v>
      </c>
      <c r="B20" s="23">
        <v>100</v>
      </c>
      <c r="C20" s="356">
        <v>10.086549931375918</v>
      </c>
      <c r="D20" s="23">
        <v>99.00931538454641</v>
      </c>
      <c r="E20" s="356">
        <v>2.9154812202387093</v>
      </c>
      <c r="F20" s="23">
        <v>22.13317305339679</v>
      </c>
      <c r="G20" s="356">
        <v>1.2619620159984295</v>
      </c>
      <c r="H20" s="23">
        <v>9.534237496588299</v>
      </c>
      <c r="I20" s="356">
        <v>1</v>
      </c>
      <c r="J20" s="23">
        <v>1.3836617537273257</v>
      </c>
      <c r="K20" s="356">
        <v>1</v>
      </c>
      <c r="L20" s="357" t="s">
        <v>16</v>
      </c>
      <c r="M20" s="356" t="s">
        <v>16</v>
      </c>
      <c r="N20" s="23">
        <v>40.962955101774</v>
      </c>
      <c r="O20" s="23">
        <v>100</v>
      </c>
      <c r="P20" s="356">
        <v>5.875900083866889</v>
      </c>
      <c r="Q20" s="36"/>
    </row>
    <row r="21" spans="1:17" ht="12.75">
      <c r="A21" s="18"/>
      <c r="B21" s="36"/>
      <c r="C21" s="298"/>
      <c r="D21" s="298"/>
      <c r="E21" s="298"/>
      <c r="F21" s="298"/>
      <c r="G21" s="298"/>
      <c r="H21" s="298"/>
      <c r="I21" s="298"/>
      <c r="J21" s="298"/>
      <c r="K21" s="298"/>
      <c r="L21" s="361"/>
      <c r="M21" s="298"/>
      <c r="N21" s="298"/>
      <c r="O21" s="298"/>
      <c r="P21" s="298"/>
      <c r="Q21" s="36"/>
    </row>
    <row r="22" spans="1:17" ht="13.5">
      <c r="A22" s="24" t="s">
        <v>139</v>
      </c>
      <c r="B22" s="362">
        <v>85.71071318591547</v>
      </c>
      <c r="C22" s="363">
        <v>4.223561090831232</v>
      </c>
      <c r="D22" s="362">
        <v>95.13608590439627</v>
      </c>
      <c r="E22" s="363">
        <v>2.29153345668716</v>
      </c>
      <c r="F22" s="362">
        <v>51.659260429280906</v>
      </c>
      <c r="G22" s="363">
        <v>1.2097462973956519</v>
      </c>
      <c r="H22" s="362">
        <v>1.8166113788518747</v>
      </c>
      <c r="I22" s="363">
        <v>1.043321937993634</v>
      </c>
      <c r="J22" s="362">
        <v>43.64915938171202</v>
      </c>
      <c r="K22" s="363">
        <v>1.2259759141447073</v>
      </c>
      <c r="L22" s="364">
        <v>0.48893156502161533</v>
      </c>
      <c r="M22" s="363">
        <v>1</v>
      </c>
      <c r="N22" s="362">
        <v>76.07212007334508</v>
      </c>
      <c r="O22" s="362">
        <v>97.40571218884804</v>
      </c>
      <c r="P22" s="363">
        <v>2.276441139650195</v>
      </c>
      <c r="Q22" s="36"/>
    </row>
    <row r="23" spans="1:17" ht="12.75">
      <c r="A23" s="1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2.75">
      <c r="A24" s="1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2:17" ht="14.25" customHeight="1">
      <c r="L25" s="36"/>
      <c r="M25" s="36"/>
      <c r="N25" s="36"/>
      <c r="O25" s="36"/>
      <c r="P25" s="36"/>
      <c r="Q25" s="36"/>
    </row>
    <row r="46" spans="12:20" ht="12.75">
      <c r="L46" s="2"/>
      <c r="M46" s="2"/>
      <c r="N46" s="2"/>
      <c r="O46" s="2"/>
      <c r="P46" s="2"/>
      <c r="Q46" s="2"/>
      <c r="R46" s="2"/>
      <c r="S46" s="2"/>
      <c r="T46" s="2"/>
    </row>
    <row r="47" spans="13:20" ht="12.75">
      <c r="M47" s="2"/>
      <c r="N47" s="2"/>
      <c r="O47" s="2"/>
      <c r="P47" s="2"/>
      <c r="Q47" s="2"/>
      <c r="R47" s="2"/>
      <c r="S47" s="2"/>
      <c r="T47" s="2"/>
    </row>
    <row r="48" spans="14:20" ht="12.75">
      <c r="N48" s="2"/>
      <c r="O48" s="2"/>
      <c r="P48" s="2"/>
      <c r="Q48" s="2"/>
      <c r="R48" s="2"/>
      <c r="S48" s="2"/>
      <c r="T48" s="2"/>
    </row>
    <row r="49" spans="14:20" ht="12.75">
      <c r="N49" s="2"/>
      <c r="O49" s="2"/>
      <c r="P49" s="2"/>
      <c r="Q49" s="2"/>
      <c r="R49" s="2"/>
      <c r="S49" s="2"/>
      <c r="T49" s="2"/>
    </row>
    <row r="50" spans="13:19" ht="12.75">
      <c r="M50" s="2"/>
      <c r="N50" s="2"/>
      <c r="O50" s="2"/>
      <c r="P50" s="2"/>
      <c r="Q50" s="2"/>
      <c r="R50" s="2"/>
      <c r="S50" s="2"/>
    </row>
    <row r="51" ht="13.5" thickBot="1">
      <c r="L51" s="266" t="s">
        <v>158</v>
      </c>
    </row>
    <row r="72" ht="13.5" customHeight="1"/>
  </sheetData>
  <sheetProtection/>
  <mergeCells count="7">
    <mergeCell ref="O3:P3"/>
    <mergeCell ref="B3:C3"/>
    <mergeCell ref="D3:E3"/>
    <mergeCell ref="F3:G3"/>
    <mergeCell ref="H3:I3"/>
    <mergeCell ref="L3:M3"/>
    <mergeCell ref="J3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0"/>
  <sheetViews>
    <sheetView zoomScale="75" zoomScaleNormal="75" zoomScalePageLayoutView="0" workbookViewId="0" topLeftCell="A127">
      <selection activeCell="S122" sqref="S122"/>
    </sheetView>
  </sheetViews>
  <sheetFormatPr defaultColWidth="9.140625" defaultRowHeight="12.75"/>
  <cols>
    <col min="1" max="1" width="39.140625" style="0" customWidth="1"/>
    <col min="2" max="2" width="9.57421875" style="0" customWidth="1"/>
    <col min="3" max="3" width="12.140625" style="0" customWidth="1"/>
    <col min="4" max="4" width="10.421875" style="0" customWidth="1"/>
    <col min="5" max="5" width="10.00390625" style="0" customWidth="1"/>
    <col min="6" max="6" width="10.8515625" style="0" customWidth="1"/>
    <col min="7" max="7" width="12.140625" style="0" bestFit="1" customWidth="1"/>
    <col min="8" max="8" width="8.140625" style="0" customWidth="1"/>
    <col min="9" max="9" width="11.421875" style="0" customWidth="1"/>
    <col min="10" max="10" width="7.8515625" style="0" customWidth="1"/>
    <col min="11" max="11" width="8.140625" style="0" customWidth="1"/>
    <col min="12" max="12" width="9.421875" style="0" bestFit="1" customWidth="1"/>
    <col min="13" max="13" width="9.57421875" style="0" customWidth="1"/>
    <col min="14" max="14" width="10.28125" style="0" customWidth="1"/>
    <col min="15" max="15" width="11.28125" style="0" customWidth="1"/>
    <col min="16" max="16" width="9.8515625" style="0" customWidth="1"/>
    <col min="17" max="17" width="13.421875" style="0" bestFit="1" customWidth="1"/>
    <col min="20" max="20" width="50.00390625" style="0" customWidth="1"/>
    <col min="22" max="22" width="10.140625" style="0" customWidth="1"/>
    <col min="26" max="26" width="10.421875" style="0" customWidth="1"/>
    <col min="28" max="28" width="10.140625" style="0" customWidth="1"/>
  </cols>
  <sheetData>
    <row r="1" spans="1:18" ht="12.75">
      <c r="A1" s="9" t="s">
        <v>420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2.75">
      <c r="A2" s="9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2.75">
      <c r="A3" s="10"/>
      <c r="B3" s="12" t="s">
        <v>0</v>
      </c>
      <c r="C3" s="12" t="s">
        <v>1</v>
      </c>
      <c r="D3" s="12" t="s">
        <v>2</v>
      </c>
      <c r="E3" s="12" t="s">
        <v>0</v>
      </c>
      <c r="F3" s="12" t="s">
        <v>2</v>
      </c>
      <c r="G3" s="12" t="s">
        <v>1</v>
      </c>
      <c r="H3" s="12" t="s">
        <v>0</v>
      </c>
      <c r="I3" s="12" t="s">
        <v>1</v>
      </c>
      <c r="J3" s="12" t="s">
        <v>2</v>
      </c>
      <c r="K3" s="12" t="s">
        <v>3</v>
      </c>
      <c r="L3" s="12" t="s">
        <v>4</v>
      </c>
      <c r="M3" s="12"/>
      <c r="N3" s="12" t="s">
        <v>5</v>
      </c>
      <c r="O3" s="12" t="s">
        <v>6</v>
      </c>
      <c r="P3" s="12" t="s">
        <v>7</v>
      </c>
      <c r="Q3" s="36"/>
      <c r="R3" s="36"/>
    </row>
    <row r="4" spans="1:18" ht="12.75">
      <c r="A4" s="9" t="s">
        <v>180</v>
      </c>
      <c r="B4" s="12" t="s">
        <v>8</v>
      </c>
      <c r="C4" s="12" t="s">
        <v>8</v>
      </c>
      <c r="D4" s="12" t="s">
        <v>8</v>
      </c>
      <c r="E4" s="12" t="s">
        <v>9</v>
      </c>
      <c r="F4" s="12" t="s">
        <v>9</v>
      </c>
      <c r="G4" s="12" t="s">
        <v>9</v>
      </c>
      <c r="H4" s="12" t="s">
        <v>10</v>
      </c>
      <c r="I4" s="12" t="s">
        <v>10</v>
      </c>
      <c r="J4" s="12" t="s">
        <v>10</v>
      </c>
      <c r="K4" s="12" t="s">
        <v>11</v>
      </c>
      <c r="L4" s="12" t="s">
        <v>12</v>
      </c>
      <c r="M4" s="12" t="s">
        <v>137</v>
      </c>
      <c r="N4" s="12" t="s">
        <v>14</v>
      </c>
      <c r="O4" s="12" t="s">
        <v>14</v>
      </c>
      <c r="P4" s="12" t="s">
        <v>14</v>
      </c>
      <c r="Q4" s="13" t="s">
        <v>15</v>
      </c>
      <c r="R4" s="13"/>
    </row>
    <row r="5" spans="1:18" ht="12.75">
      <c r="A5" s="10"/>
      <c r="Q5" s="36"/>
      <c r="R5" s="36"/>
    </row>
    <row r="6" spans="1:18" ht="13.5">
      <c r="A6" s="41" t="s">
        <v>181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2.75">
      <c r="A7" s="10" t="s">
        <v>152</v>
      </c>
      <c r="B7" s="22">
        <v>362</v>
      </c>
      <c r="C7" s="36" t="s">
        <v>16</v>
      </c>
      <c r="D7" s="36">
        <v>408</v>
      </c>
      <c r="E7" s="36">
        <v>30</v>
      </c>
      <c r="F7" s="22">
        <v>1993</v>
      </c>
      <c r="G7" s="36" t="s">
        <v>16</v>
      </c>
      <c r="H7" s="36">
        <v>21</v>
      </c>
      <c r="I7" s="36" t="s">
        <v>16</v>
      </c>
      <c r="J7" s="36" t="s">
        <v>16</v>
      </c>
      <c r="K7" s="36">
        <v>388</v>
      </c>
      <c r="L7" s="36" t="s">
        <v>16</v>
      </c>
      <c r="M7" s="36" t="s">
        <v>16</v>
      </c>
      <c r="N7" s="36" t="s">
        <v>16</v>
      </c>
      <c r="O7" s="36" t="s">
        <v>16</v>
      </c>
      <c r="P7" s="22" t="s">
        <v>16</v>
      </c>
      <c r="Q7" s="22">
        <v>3202</v>
      </c>
      <c r="R7" s="36"/>
    </row>
    <row r="8" spans="1:18" ht="12.75">
      <c r="A8" s="10" t="s">
        <v>17</v>
      </c>
      <c r="B8" s="36">
        <v>319</v>
      </c>
      <c r="C8" s="36" t="s">
        <v>16</v>
      </c>
      <c r="D8" s="36">
        <v>465</v>
      </c>
      <c r="E8" s="36" t="s">
        <v>16</v>
      </c>
      <c r="F8" s="22">
        <v>2460</v>
      </c>
      <c r="G8" s="36" t="s">
        <v>16</v>
      </c>
      <c r="H8" s="36" t="s">
        <v>16</v>
      </c>
      <c r="I8" s="36" t="s">
        <v>16</v>
      </c>
      <c r="J8" s="36" t="s">
        <v>16</v>
      </c>
      <c r="K8" s="36" t="s">
        <v>16</v>
      </c>
      <c r="L8" s="36" t="s">
        <v>16</v>
      </c>
      <c r="M8" s="36" t="s">
        <v>16</v>
      </c>
      <c r="N8" s="36" t="s">
        <v>16</v>
      </c>
      <c r="O8" s="36" t="s">
        <v>16</v>
      </c>
      <c r="P8" s="22" t="s">
        <v>16</v>
      </c>
      <c r="Q8" s="22">
        <v>3244</v>
      </c>
      <c r="R8" s="36"/>
    </row>
    <row r="9" spans="1:18" ht="12.75">
      <c r="A9" s="10" t="s">
        <v>18</v>
      </c>
      <c r="B9" s="36">
        <v>16</v>
      </c>
      <c r="C9" s="36" t="s">
        <v>16</v>
      </c>
      <c r="D9" s="36">
        <v>131</v>
      </c>
      <c r="E9" s="36" t="s">
        <v>16</v>
      </c>
      <c r="F9" s="22">
        <v>346</v>
      </c>
      <c r="G9" s="36" t="s">
        <v>16</v>
      </c>
      <c r="H9" s="36">
        <v>50</v>
      </c>
      <c r="I9" s="36" t="s">
        <v>16</v>
      </c>
      <c r="J9" s="36" t="s">
        <v>16</v>
      </c>
      <c r="K9" s="36" t="s">
        <v>16</v>
      </c>
      <c r="L9" s="36" t="s">
        <v>16</v>
      </c>
      <c r="M9" s="36" t="s">
        <v>16</v>
      </c>
      <c r="N9" s="36" t="s">
        <v>16</v>
      </c>
      <c r="O9" s="36" t="s">
        <v>16</v>
      </c>
      <c r="P9" s="22" t="s">
        <v>16</v>
      </c>
      <c r="Q9" s="22">
        <v>542</v>
      </c>
      <c r="R9" s="36"/>
    </row>
    <row r="10" spans="1:18" ht="12.75">
      <c r="A10" s="10" t="s">
        <v>19</v>
      </c>
      <c r="B10" s="36">
        <v>121</v>
      </c>
      <c r="C10" s="36" t="s">
        <v>16</v>
      </c>
      <c r="D10" s="36" t="s">
        <v>16</v>
      </c>
      <c r="E10" s="36">
        <v>96</v>
      </c>
      <c r="F10" s="36">
        <v>20</v>
      </c>
      <c r="G10" s="36" t="s">
        <v>16</v>
      </c>
      <c r="H10" s="36" t="s">
        <v>16</v>
      </c>
      <c r="I10" s="36" t="s">
        <v>16</v>
      </c>
      <c r="J10" s="36" t="s">
        <v>16</v>
      </c>
      <c r="K10" s="36" t="s">
        <v>16</v>
      </c>
      <c r="L10" s="36" t="s">
        <v>16</v>
      </c>
      <c r="M10" s="36" t="s">
        <v>16</v>
      </c>
      <c r="N10" s="36" t="s">
        <v>16</v>
      </c>
      <c r="O10" s="36" t="s">
        <v>16</v>
      </c>
      <c r="P10" s="36" t="s">
        <v>16</v>
      </c>
      <c r="Q10" s="22">
        <v>237</v>
      </c>
      <c r="R10" s="36"/>
    </row>
    <row r="11" spans="1:18" ht="12.75">
      <c r="A11" s="10" t="s">
        <v>371</v>
      </c>
      <c r="B11" s="36" t="s">
        <v>16</v>
      </c>
      <c r="C11" s="36" t="s">
        <v>16</v>
      </c>
      <c r="D11" s="36" t="s">
        <v>16</v>
      </c>
      <c r="E11" s="36" t="s">
        <v>16</v>
      </c>
      <c r="F11" s="36" t="s">
        <v>16</v>
      </c>
      <c r="G11" s="36" t="s">
        <v>16</v>
      </c>
      <c r="H11" s="36" t="s">
        <v>16</v>
      </c>
      <c r="I11" s="36" t="s">
        <v>16</v>
      </c>
      <c r="J11" s="36" t="s">
        <v>16</v>
      </c>
      <c r="K11" s="36" t="s">
        <v>16</v>
      </c>
      <c r="L11" s="36" t="s">
        <v>16</v>
      </c>
      <c r="M11" s="36" t="s">
        <v>16</v>
      </c>
      <c r="N11" s="36">
        <v>9</v>
      </c>
      <c r="O11" s="36" t="s">
        <v>16</v>
      </c>
      <c r="P11" s="36">
        <v>507</v>
      </c>
      <c r="Q11" s="22">
        <v>516</v>
      </c>
      <c r="R11" s="36"/>
    </row>
    <row r="12" spans="1:18" ht="12.75">
      <c r="A12" s="10" t="s">
        <v>20</v>
      </c>
      <c r="B12" s="36">
        <v>273</v>
      </c>
      <c r="C12" s="36" t="s">
        <v>16</v>
      </c>
      <c r="D12" s="36">
        <v>222</v>
      </c>
      <c r="E12" s="36">
        <v>23</v>
      </c>
      <c r="F12" s="22">
        <v>2287</v>
      </c>
      <c r="G12" s="36" t="s">
        <v>16</v>
      </c>
      <c r="H12" s="36" t="s">
        <v>16</v>
      </c>
      <c r="I12" s="36" t="s">
        <v>16</v>
      </c>
      <c r="J12" s="36" t="s">
        <v>16</v>
      </c>
      <c r="K12" s="36" t="s">
        <v>16</v>
      </c>
      <c r="L12" s="36" t="s">
        <v>16</v>
      </c>
      <c r="M12" s="36" t="s">
        <v>16</v>
      </c>
      <c r="N12" s="36" t="s">
        <v>16</v>
      </c>
      <c r="O12" s="36" t="s">
        <v>16</v>
      </c>
      <c r="P12" s="22" t="s">
        <v>16</v>
      </c>
      <c r="Q12" s="22">
        <v>2804</v>
      </c>
      <c r="R12" s="36"/>
    </row>
    <row r="13" spans="1:18" ht="12.75">
      <c r="A13" s="10" t="s">
        <v>21</v>
      </c>
      <c r="B13" s="36">
        <v>764</v>
      </c>
      <c r="C13" s="36">
        <v>50</v>
      </c>
      <c r="D13" s="22">
        <v>561</v>
      </c>
      <c r="E13" s="36">
        <v>234</v>
      </c>
      <c r="F13" s="36">
        <v>138</v>
      </c>
      <c r="G13" s="36" t="s">
        <v>16</v>
      </c>
      <c r="H13" s="36" t="s">
        <v>16</v>
      </c>
      <c r="I13" s="36" t="s">
        <v>16</v>
      </c>
      <c r="J13" s="36" t="s">
        <v>16</v>
      </c>
      <c r="K13" s="36">
        <v>53</v>
      </c>
      <c r="L13" s="36" t="s">
        <v>16</v>
      </c>
      <c r="M13" s="36" t="s">
        <v>16</v>
      </c>
      <c r="N13" s="36" t="s">
        <v>16</v>
      </c>
      <c r="O13" s="36" t="s">
        <v>16</v>
      </c>
      <c r="P13" s="22" t="s">
        <v>16</v>
      </c>
      <c r="Q13" s="22">
        <v>1799</v>
      </c>
      <c r="R13" s="36"/>
    </row>
    <row r="14" spans="1:18" ht="12.75">
      <c r="A14" s="10" t="s">
        <v>22</v>
      </c>
      <c r="B14" s="22">
        <v>2237</v>
      </c>
      <c r="C14" s="36">
        <v>42</v>
      </c>
      <c r="D14" s="22">
        <v>3648</v>
      </c>
      <c r="E14" s="36">
        <v>606</v>
      </c>
      <c r="F14" s="22">
        <v>9178</v>
      </c>
      <c r="G14" s="36">
        <v>21</v>
      </c>
      <c r="H14" s="36">
        <v>289</v>
      </c>
      <c r="I14" s="36" t="s">
        <v>16</v>
      </c>
      <c r="J14" s="36" t="s">
        <v>16</v>
      </c>
      <c r="K14" s="36">
        <v>53</v>
      </c>
      <c r="L14" s="36">
        <v>99</v>
      </c>
      <c r="M14" s="36" t="s">
        <v>16</v>
      </c>
      <c r="N14" s="36" t="s">
        <v>16</v>
      </c>
      <c r="O14" s="36" t="s">
        <v>16</v>
      </c>
      <c r="P14" s="22" t="s">
        <v>16</v>
      </c>
      <c r="Q14" s="22">
        <v>16172</v>
      </c>
      <c r="R14" s="36"/>
    </row>
    <row r="15" spans="1:18" ht="12.75">
      <c r="A15" s="10" t="s">
        <v>151</v>
      </c>
      <c r="B15" s="36">
        <v>605</v>
      </c>
      <c r="C15" s="36" t="s">
        <v>16</v>
      </c>
      <c r="D15" s="36">
        <v>654</v>
      </c>
      <c r="E15" s="36" t="s">
        <v>16</v>
      </c>
      <c r="F15" s="36">
        <v>847</v>
      </c>
      <c r="G15" s="36" t="s">
        <v>16</v>
      </c>
      <c r="H15" s="36" t="s">
        <v>16</v>
      </c>
      <c r="I15" s="36" t="s">
        <v>16</v>
      </c>
      <c r="J15" s="36" t="s">
        <v>16</v>
      </c>
      <c r="K15" s="36" t="s">
        <v>16</v>
      </c>
      <c r="L15" s="36" t="s">
        <v>16</v>
      </c>
      <c r="M15" s="36" t="s">
        <v>16</v>
      </c>
      <c r="N15" s="36" t="s">
        <v>16</v>
      </c>
      <c r="O15" s="36" t="s">
        <v>16</v>
      </c>
      <c r="P15" s="22" t="s">
        <v>16</v>
      </c>
      <c r="Q15" s="22">
        <v>2107</v>
      </c>
      <c r="R15" s="36"/>
    </row>
    <row r="16" spans="1:18" ht="12.75">
      <c r="A16" s="10" t="s">
        <v>23</v>
      </c>
      <c r="B16" s="22">
        <v>1728</v>
      </c>
      <c r="C16" s="36" t="s">
        <v>16</v>
      </c>
      <c r="D16" s="36">
        <v>442</v>
      </c>
      <c r="E16" s="36">
        <v>110</v>
      </c>
      <c r="F16" s="36">
        <v>9</v>
      </c>
      <c r="G16" s="36" t="s">
        <v>16</v>
      </c>
      <c r="H16" s="36" t="s">
        <v>16</v>
      </c>
      <c r="I16" s="36" t="s">
        <v>16</v>
      </c>
      <c r="J16" s="36" t="s">
        <v>16</v>
      </c>
      <c r="K16" s="36" t="s">
        <v>16</v>
      </c>
      <c r="L16" s="36" t="s">
        <v>16</v>
      </c>
      <c r="M16" s="36" t="s">
        <v>16</v>
      </c>
      <c r="N16" s="36" t="s">
        <v>16</v>
      </c>
      <c r="O16" s="36" t="s">
        <v>16</v>
      </c>
      <c r="P16" s="22" t="s">
        <v>16</v>
      </c>
      <c r="Q16" s="22">
        <v>2289</v>
      </c>
      <c r="R16" s="36"/>
    </row>
    <row r="17" spans="1:18" ht="12.75">
      <c r="A17" s="10" t="s">
        <v>24</v>
      </c>
      <c r="B17" s="36">
        <v>405</v>
      </c>
      <c r="C17" s="36" t="s">
        <v>16</v>
      </c>
      <c r="D17" s="36">
        <v>846</v>
      </c>
      <c r="E17" s="36">
        <v>18</v>
      </c>
      <c r="F17" s="36">
        <v>111</v>
      </c>
      <c r="G17" s="36" t="s">
        <v>16</v>
      </c>
      <c r="H17" s="36" t="s">
        <v>16</v>
      </c>
      <c r="I17" s="36" t="s">
        <v>16</v>
      </c>
      <c r="J17" s="36" t="s">
        <v>16</v>
      </c>
      <c r="K17" s="36" t="s">
        <v>16</v>
      </c>
      <c r="L17" s="36" t="s">
        <v>16</v>
      </c>
      <c r="M17" s="36" t="s">
        <v>16</v>
      </c>
      <c r="N17" s="36" t="s">
        <v>16</v>
      </c>
      <c r="O17" s="36" t="s">
        <v>16</v>
      </c>
      <c r="P17" s="36" t="s">
        <v>16</v>
      </c>
      <c r="Q17" s="22">
        <v>1380</v>
      </c>
      <c r="R17" s="36"/>
    </row>
    <row r="18" spans="1:18" ht="12.75">
      <c r="A18" s="10" t="s">
        <v>234</v>
      </c>
      <c r="B18" s="36" t="s">
        <v>16</v>
      </c>
      <c r="C18" s="36" t="s">
        <v>16</v>
      </c>
      <c r="D18" s="36" t="s">
        <v>16</v>
      </c>
      <c r="E18" s="36" t="s">
        <v>16</v>
      </c>
      <c r="F18" s="36" t="s">
        <v>16</v>
      </c>
      <c r="G18" s="36" t="s">
        <v>16</v>
      </c>
      <c r="H18" s="36" t="s">
        <v>16</v>
      </c>
      <c r="I18" s="36" t="s">
        <v>16</v>
      </c>
      <c r="J18" s="36" t="s">
        <v>16</v>
      </c>
      <c r="K18" s="36" t="s">
        <v>16</v>
      </c>
      <c r="L18" s="36" t="s">
        <v>16</v>
      </c>
      <c r="M18" s="36" t="s">
        <v>16</v>
      </c>
      <c r="N18" s="36">
        <v>450</v>
      </c>
      <c r="O18" s="36">
        <v>109</v>
      </c>
      <c r="P18" s="36">
        <v>1944</v>
      </c>
      <c r="Q18" s="22">
        <v>2504</v>
      </c>
      <c r="R18" s="36"/>
    </row>
    <row r="19" spans="1:18" ht="12.75">
      <c r="A19" s="10" t="s">
        <v>25</v>
      </c>
      <c r="B19" s="36" t="s">
        <v>16</v>
      </c>
      <c r="C19" s="36" t="s">
        <v>16</v>
      </c>
      <c r="D19" s="36" t="s">
        <v>16</v>
      </c>
      <c r="E19" s="36" t="s">
        <v>16</v>
      </c>
      <c r="F19" s="36" t="s">
        <v>16</v>
      </c>
      <c r="G19" s="36" t="s">
        <v>16</v>
      </c>
      <c r="H19" s="36" t="s">
        <v>16</v>
      </c>
      <c r="I19" s="36" t="s">
        <v>16</v>
      </c>
      <c r="J19" s="36" t="s">
        <v>16</v>
      </c>
      <c r="K19" s="36" t="s">
        <v>16</v>
      </c>
      <c r="L19" s="36" t="s">
        <v>16</v>
      </c>
      <c r="M19" s="36" t="s">
        <v>16</v>
      </c>
      <c r="N19" s="36">
        <v>249</v>
      </c>
      <c r="O19" s="22">
        <v>65</v>
      </c>
      <c r="P19" s="22">
        <v>3611</v>
      </c>
      <c r="Q19" s="22">
        <v>3925</v>
      </c>
      <c r="R19" s="36"/>
    </row>
    <row r="20" spans="1:18" ht="12.75">
      <c r="A20" s="10" t="s">
        <v>26</v>
      </c>
      <c r="B20" s="36" t="s">
        <v>16</v>
      </c>
      <c r="C20" s="36" t="s">
        <v>16</v>
      </c>
      <c r="D20" s="36" t="s">
        <v>16</v>
      </c>
      <c r="E20" s="36" t="s">
        <v>16</v>
      </c>
      <c r="F20" s="36" t="s">
        <v>16</v>
      </c>
      <c r="G20" s="36" t="s">
        <v>16</v>
      </c>
      <c r="H20" s="36" t="s">
        <v>16</v>
      </c>
      <c r="I20" s="36" t="s">
        <v>16</v>
      </c>
      <c r="J20" s="36" t="s">
        <v>16</v>
      </c>
      <c r="K20" s="36" t="s">
        <v>16</v>
      </c>
      <c r="L20" s="36" t="s">
        <v>16</v>
      </c>
      <c r="M20" s="36" t="s">
        <v>16</v>
      </c>
      <c r="N20" s="36">
        <v>26</v>
      </c>
      <c r="O20" s="36">
        <v>26</v>
      </c>
      <c r="P20" s="36">
        <v>635</v>
      </c>
      <c r="Q20" s="22">
        <v>688</v>
      </c>
      <c r="R20" s="36"/>
    </row>
    <row r="21" spans="1:18" ht="12.75">
      <c r="A21" s="10" t="s">
        <v>27</v>
      </c>
      <c r="B21" s="36" t="s">
        <v>16</v>
      </c>
      <c r="C21" s="36" t="s">
        <v>16</v>
      </c>
      <c r="D21" s="36" t="s">
        <v>16</v>
      </c>
      <c r="E21" s="36" t="s">
        <v>16</v>
      </c>
      <c r="F21" s="36" t="s">
        <v>16</v>
      </c>
      <c r="G21" s="36" t="s">
        <v>16</v>
      </c>
      <c r="H21" s="36" t="s">
        <v>16</v>
      </c>
      <c r="I21" s="36" t="s">
        <v>16</v>
      </c>
      <c r="J21" s="36" t="s">
        <v>16</v>
      </c>
      <c r="K21" s="36" t="s">
        <v>16</v>
      </c>
      <c r="L21" s="36" t="s">
        <v>16</v>
      </c>
      <c r="M21" s="36" t="s">
        <v>16</v>
      </c>
      <c r="N21" s="36">
        <v>855</v>
      </c>
      <c r="O21" s="22">
        <v>94</v>
      </c>
      <c r="P21" s="22">
        <v>5523</v>
      </c>
      <c r="Q21" s="22">
        <v>6472</v>
      </c>
      <c r="R21" s="36"/>
    </row>
    <row r="22" spans="1:18" ht="12.75">
      <c r="A22" s="10" t="s">
        <v>28</v>
      </c>
      <c r="B22" s="36" t="s">
        <v>16</v>
      </c>
      <c r="C22" s="36" t="s">
        <v>16</v>
      </c>
      <c r="D22" s="36" t="s">
        <v>16</v>
      </c>
      <c r="E22" s="36" t="s">
        <v>16</v>
      </c>
      <c r="F22" s="36" t="s">
        <v>16</v>
      </c>
      <c r="G22" s="36" t="s">
        <v>16</v>
      </c>
      <c r="H22" s="36" t="s">
        <v>16</v>
      </c>
      <c r="I22" s="36" t="s">
        <v>16</v>
      </c>
      <c r="J22" s="36" t="s">
        <v>16</v>
      </c>
      <c r="K22" s="36" t="s">
        <v>16</v>
      </c>
      <c r="L22" s="36" t="s">
        <v>16</v>
      </c>
      <c r="M22" s="36" t="s">
        <v>16</v>
      </c>
      <c r="N22" s="36">
        <v>214</v>
      </c>
      <c r="O22" s="36" t="s">
        <v>16</v>
      </c>
      <c r="P22" s="36">
        <v>226</v>
      </c>
      <c r="Q22" s="22">
        <v>440</v>
      </c>
      <c r="R22" s="36"/>
    </row>
    <row r="23" spans="1:18" ht="12.75">
      <c r="A23" s="10" t="s">
        <v>29</v>
      </c>
      <c r="B23" s="36">
        <v>595</v>
      </c>
      <c r="C23" s="36" t="s">
        <v>16</v>
      </c>
      <c r="D23" s="36">
        <v>804</v>
      </c>
      <c r="E23" s="36" t="s">
        <v>16</v>
      </c>
      <c r="F23" s="36" t="s">
        <v>16</v>
      </c>
      <c r="G23" s="36" t="s">
        <v>16</v>
      </c>
      <c r="H23" s="36" t="s">
        <v>16</v>
      </c>
      <c r="I23" s="36" t="s">
        <v>16</v>
      </c>
      <c r="J23" s="36" t="s">
        <v>16</v>
      </c>
      <c r="K23" s="36" t="s">
        <v>16</v>
      </c>
      <c r="L23" s="36" t="s">
        <v>16</v>
      </c>
      <c r="M23" s="36" t="s">
        <v>16</v>
      </c>
      <c r="N23" s="36" t="s">
        <v>16</v>
      </c>
      <c r="O23" s="36" t="s">
        <v>16</v>
      </c>
      <c r="P23" s="36" t="s">
        <v>16</v>
      </c>
      <c r="Q23" s="22">
        <v>1399</v>
      </c>
      <c r="R23" s="36"/>
    </row>
    <row r="24" spans="1:18" ht="12.75">
      <c r="A24" s="10" t="s">
        <v>30</v>
      </c>
      <c r="B24" s="36">
        <v>157</v>
      </c>
      <c r="C24" s="36" t="s">
        <v>16</v>
      </c>
      <c r="D24" s="36" t="s">
        <v>16</v>
      </c>
      <c r="E24" s="36" t="s">
        <v>16</v>
      </c>
      <c r="F24" s="36" t="s">
        <v>16</v>
      </c>
      <c r="G24" s="36" t="s">
        <v>16</v>
      </c>
      <c r="H24" s="36" t="s">
        <v>16</v>
      </c>
      <c r="I24" s="36" t="s">
        <v>16</v>
      </c>
      <c r="J24" s="36" t="s">
        <v>16</v>
      </c>
      <c r="K24" s="36" t="s">
        <v>16</v>
      </c>
      <c r="L24" s="36" t="s">
        <v>16</v>
      </c>
      <c r="M24" s="36" t="s">
        <v>16</v>
      </c>
      <c r="N24" s="36" t="s">
        <v>16</v>
      </c>
      <c r="O24" s="22" t="s">
        <v>16</v>
      </c>
      <c r="P24" s="22" t="s">
        <v>16</v>
      </c>
      <c r="Q24" s="22">
        <v>157</v>
      </c>
      <c r="R24" s="36"/>
    </row>
    <row r="25" spans="1:18" ht="12.75">
      <c r="A25" s="10" t="s">
        <v>31</v>
      </c>
      <c r="B25" s="36">
        <v>1659</v>
      </c>
      <c r="C25" s="36">
        <v>25</v>
      </c>
      <c r="D25" s="36">
        <v>1104</v>
      </c>
      <c r="E25" s="36" t="s">
        <v>16</v>
      </c>
      <c r="F25" s="36">
        <v>548</v>
      </c>
      <c r="G25" s="36" t="s">
        <v>16</v>
      </c>
      <c r="H25" s="36" t="s">
        <v>16</v>
      </c>
      <c r="I25" s="36" t="s">
        <v>16</v>
      </c>
      <c r="J25" s="36" t="s">
        <v>16</v>
      </c>
      <c r="K25" s="36" t="s">
        <v>16</v>
      </c>
      <c r="L25" s="36" t="s">
        <v>16</v>
      </c>
      <c r="M25" s="36" t="s">
        <v>16</v>
      </c>
      <c r="N25" s="36" t="s">
        <v>16</v>
      </c>
      <c r="O25" s="36" t="s">
        <v>16</v>
      </c>
      <c r="P25" s="36" t="s">
        <v>16</v>
      </c>
      <c r="Q25" s="22">
        <v>3335</v>
      </c>
      <c r="R25" s="36"/>
    </row>
    <row r="26" spans="1:18" ht="12.75">
      <c r="A26" s="10" t="s">
        <v>372</v>
      </c>
      <c r="B26" s="36">
        <v>1582</v>
      </c>
      <c r="C26" s="36" t="s">
        <v>16</v>
      </c>
      <c r="D26" s="36">
        <v>1391</v>
      </c>
      <c r="E26" s="36" t="s">
        <v>16</v>
      </c>
      <c r="F26" s="36" t="s">
        <v>16</v>
      </c>
      <c r="G26" s="36" t="s">
        <v>16</v>
      </c>
      <c r="H26" s="36" t="s">
        <v>16</v>
      </c>
      <c r="I26" s="36" t="s">
        <v>16</v>
      </c>
      <c r="J26" s="36" t="s">
        <v>16</v>
      </c>
      <c r="K26" s="36" t="s">
        <v>16</v>
      </c>
      <c r="L26" s="36" t="s">
        <v>16</v>
      </c>
      <c r="M26" s="36" t="s">
        <v>16</v>
      </c>
      <c r="N26" s="36" t="s">
        <v>16</v>
      </c>
      <c r="O26" s="36" t="s">
        <v>16</v>
      </c>
      <c r="P26" s="22" t="s">
        <v>16</v>
      </c>
      <c r="Q26" s="22">
        <v>2973</v>
      </c>
      <c r="R26" s="36"/>
    </row>
    <row r="27" spans="1:18" ht="12.75">
      <c r="A27" s="10" t="s">
        <v>32</v>
      </c>
      <c r="B27" s="36" t="s">
        <v>16</v>
      </c>
      <c r="C27" s="36" t="s">
        <v>16</v>
      </c>
      <c r="D27" s="36" t="s">
        <v>16</v>
      </c>
      <c r="E27" s="36" t="s">
        <v>16</v>
      </c>
      <c r="F27" s="36" t="s">
        <v>16</v>
      </c>
      <c r="G27" s="36" t="s">
        <v>16</v>
      </c>
      <c r="H27" s="36" t="s">
        <v>16</v>
      </c>
      <c r="I27" s="36" t="s">
        <v>16</v>
      </c>
      <c r="J27" s="36" t="s">
        <v>16</v>
      </c>
      <c r="K27" s="36">
        <v>40</v>
      </c>
      <c r="L27" s="36" t="s">
        <v>16</v>
      </c>
      <c r="M27" s="36" t="s">
        <v>16</v>
      </c>
      <c r="N27" s="36" t="s">
        <v>16</v>
      </c>
      <c r="O27" s="36" t="s">
        <v>16</v>
      </c>
      <c r="P27" s="36" t="s">
        <v>16</v>
      </c>
      <c r="Q27" s="22">
        <v>40</v>
      </c>
      <c r="R27" s="36"/>
    </row>
    <row r="28" spans="1:18" ht="12.75">
      <c r="A28" s="10" t="s">
        <v>373</v>
      </c>
      <c r="B28" s="36" t="s">
        <v>16</v>
      </c>
      <c r="C28" s="36" t="s">
        <v>16</v>
      </c>
      <c r="D28" s="36" t="s">
        <v>16</v>
      </c>
      <c r="E28" s="36" t="s">
        <v>16</v>
      </c>
      <c r="F28" s="36" t="s">
        <v>16</v>
      </c>
      <c r="G28" s="36" t="s">
        <v>16</v>
      </c>
      <c r="H28" s="36" t="s">
        <v>16</v>
      </c>
      <c r="I28" s="36" t="s">
        <v>16</v>
      </c>
      <c r="J28" s="36" t="s">
        <v>16</v>
      </c>
      <c r="K28" s="36" t="s">
        <v>16</v>
      </c>
      <c r="L28" s="36" t="s">
        <v>16</v>
      </c>
      <c r="M28" s="36" t="s">
        <v>16</v>
      </c>
      <c r="N28" s="36">
        <v>1265</v>
      </c>
      <c r="O28" s="36">
        <v>63</v>
      </c>
      <c r="P28" s="36">
        <v>2563</v>
      </c>
      <c r="Q28" s="22">
        <v>3892</v>
      </c>
      <c r="R28" s="36"/>
    </row>
    <row r="29" spans="1:18" ht="12.75">
      <c r="A29" s="10" t="s">
        <v>33</v>
      </c>
      <c r="B29" s="36">
        <v>1413</v>
      </c>
      <c r="C29" s="36" t="s">
        <v>16</v>
      </c>
      <c r="D29" s="36">
        <v>255</v>
      </c>
      <c r="E29" s="36">
        <v>363</v>
      </c>
      <c r="F29" s="36">
        <v>4805</v>
      </c>
      <c r="G29" s="36" t="s">
        <v>16</v>
      </c>
      <c r="H29" s="36" t="s">
        <v>16</v>
      </c>
      <c r="I29" s="36" t="s">
        <v>16</v>
      </c>
      <c r="J29" s="36">
        <v>15</v>
      </c>
      <c r="K29" s="36" t="s">
        <v>16</v>
      </c>
      <c r="L29" s="36" t="s">
        <v>16</v>
      </c>
      <c r="M29" s="36" t="s">
        <v>16</v>
      </c>
      <c r="N29" s="36" t="s">
        <v>16</v>
      </c>
      <c r="O29" s="36" t="s">
        <v>16</v>
      </c>
      <c r="P29" s="36" t="s">
        <v>16</v>
      </c>
      <c r="Q29" s="22">
        <v>6851</v>
      </c>
      <c r="R29" s="36"/>
    </row>
    <row r="30" spans="1:18" ht="12.75">
      <c r="A30" s="10" t="s">
        <v>34</v>
      </c>
      <c r="B30" s="36">
        <v>229</v>
      </c>
      <c r="C30" s="36" t="s">
        <v>16</v>
      </c>
      <c r="D30" s="36" t="s">
        <v>16</v>
      </c>
      <c r="E30" s="36" t="s">
        <v>16</v>
      </c>
      <c r="F30" s="36">
        <v>71</v>
      </c>
      <c r="G30" s="36" t="s">
        <v>16</v>
      </c>
      <c r="H30" s="36">
        <v>28</v>
      </c>
      <c r="I30" s="36" t="s">
        <v>16</v>
      </c>
      <c r="J30" s="36">
        <v>63</v>
      </c>
      <c r="K30" s="36" t="s">
        <v>16</v>
      </c>
      <c r="L30" s="36" t="s">
        <v>16</v>
      </c>
      <c r="M30" s="36" t="s">
        <v>16</v>
      </c>
      <c r="N30" s="36" t="s">
        <v>16</v>
      </c>
      <c r="O30" s="36" t="s">
        <v>16</v>
      </c>
      <c r="P30" s="36" t="s">
        <v>16</v>
      </c>
      <c r="Q30" s="22">
        <v>391</v>
      </c>
      <c r="R30" s="36"/>
    </row>
    <row r="31" spans="1:18" ht="12.75">
      <c r="A31" s="10" t="s">
        <v>153</v>
      </c>
      <c r="B31" s="22">
        <v>712</v>
      </c>
      <c r="C31" s="36" t="s">
        <v>16</v>
      </c>
      <c r="D31" s="22">
        <v>858</v>
      </c>
      <c r="E31" s="36">
        <v>234</v>
      </c>
      <c r="F31" s="22">
        <v>1313</v>
      </c>
      <c r="G31" s="36" t="s">
        <v>16</v>
      </c>
      <c r="H31" s="36" t="s">
        <v>16</v>
      </c>
      <c r="I31" s="36" t="s">
        <v>16</v>
      </c>
      <c r="J31" s="36">
        <v>118</v>
      </c>
      <c r="K31" s="36" t="s">
        <v>16</v>
      </c>
      <c r="L31" s="36" t="s">
        <v>16</v>
      </c>
      <c r="M31" s="36" t="s">
        <v>16</v>
      </c>
      <c r="N31" s="36" t="s">
        <v>16</v>
      </c>
      <c r="O31" s="36" t="s">
        <v>16</v>
      </c>
      <c r="P31" s="22" t="s">
        <v>16</v>
      </c>
      <c r="Q31" s="22">
        <v>3235</v>
      </c>
      <c r="R31" s="36"/>
    </row>
    <row r="32" spans="1:18" ht="12.75">
      <c r="A32" s="10" t="s">
        <v>154</v>
      </c>
      <c r="B32" s="36">
        <v>364</v>
      </c>
      <c r="C32" s="36" t="s">
        <v>16</v>
      </c>
      <c r="D32" s="36" t="s">
        <v>16</v>
      </c>
      <c r="E32" s="36">
        <v>181</v>
      </c>
      <c r="F32" s="22">
        <v>100</v>
      </c>
      <c r="G32" s="36" t="s">
        <v>16</v>
      </c>
      <c r="H32" s="36">
        <v>430</v>
      </c>
      <c r="I32" s="36" t="s">
        <v>16</v>
      </c>
      <c r="J32" s="36">
        <v>499</v>
      </c>
      <c r="K32" s="36" t="s">
        <v>16</v>
      </c>
      <c r="L32" s="36" t="s">
        <v>16</v>
      </c>
      <c r="M32" s="36" t="s">
        <v>16</v>
      </c>
      <c r="N32" s="36" t="s">
        <v>16</v>
      </c>
      <c r="O32" s="36" t="s">
        <v>16</v>
      </c>
      <c r="P32" s="22" t="s">
        <v>16</v>
      </c>
      <c r="Q32" s="22">
        <v>1574</v>
      </c>
      <c r="R32" s="36"/>
    </row>
    <row r="33" spans="1:18" ht="12.75">
      <c r="A33" s="10" t="s">
        <v>414</v>
      </c>
      <c r="B33" s="22">
        <v>63</v>
      </c>
      <c r="C33" s="36" t="s">
        <v>16</v>
      </c>
      <c r="D33" s="36" t="s">
        <v>16</v>
      </c>
      <c r="E33" s="36" t="s">
        <v>16</v>
      </c>
      <c r="F33" s="22" t="s">
        <v>16</v>
      </c>
      <c r="G33" s="36" t="s">
        <v>16</v>
      </c>
      <c r="H33" s="36" t="s">
        <v>16</v>
      </c>
      <c r="I33" s="36" t="s">
        <v>16</v>
      </c>
      <c r="J33" s="36">
        <v>304</v>
      </c>
      <c r="K33" s="36" t="s">
        <v>16</v>
      </c>
      <c r="L33" s="36" t="s">
        <v>16</v>
      </c>
      <c r="M33" s="36" t="s">
        <v>16</v>
      </c>
      <c r="N33" s="36" t="s">
        <v>16</v>
      </c>
      <c r="O33" s="36" t="s">
        <v>16</v>
      </c>
      <c r="P33" s="22" t="s">
        <v>16</v>
      </c>
      <c r="Q33" s="22">
        <v>368</v>
      </c>
      <c r="R33" s="36"/>
    </row>
    <row r="34" spans="1:18" ht="12.75">
      <c r="A34" s="10" t="s">
        <v>374</v>
      </c>
      <c r="B34" s="36">
        <v>77</v>
      </c>
      <c r="C34" s="36" t="s">
        <v>16</v>
      </c>
      <c r="D34" s="36">
        <v>137</v>
      </c>
      <c r="E34" s="36">
        <v>88</v>
      </c>
      <c r="F34" s="36">
        <v>2234</v>
      </c>
      <c r="G34" s="36" t="s">
        <v>16</v>
      </c>
      <c r="H34" s="36" t="s">
        <v>16</v>
      </c>
      <c r="I34" s="36" t="s">
        <v>16</v>
      </c>
      <c r="J34" s="36" t="s">
        <v>16</v>
      </c>
      <c r="K34" s="36" t="s">
        <v>16</v>
      </c>
      <c r="L34" s="36" t="s">
        <v>16</v>
      </c>
      <c r="M34" s="36" t="s">
        <v>16</v>
      </c>
      <c r="N34" s="36" t="s">
        <v>16</v>
      </c>
      <c r="O34" s="36" t="s">
        <v>16</v>
      </c>
      <c r="P34" s="22" t="s">
        <v>16</v>
      </c>
      <c r="Q34" s="22">
        <v>2536</v>
      </c>
      <c r="R34" s="36"/>
    </row>
    <row r="35" spans="1:38" s="6" customFormat="1" ht="12.75">
      <c r="A35" s="10" t="s">
        <v>375</v>
      </c>
      <c r="B35" s="36">
        <v>712</v>
      </c>
      <c r="C35" s="36" t="s">
        <v>16</v>
      </c>
      <c r="D35" s="36">
        <v>148</v>
      </c>
      <c r="E35" s="36" t="s">
        <v>16</v>
      </c>
      <c r="F35" s="36">
        <v>816</v>
      </c>
      <c r="G35" s="36" t="s">
        <v>16</v>
      </c>
      <c r="H35" s="36" t="s">
        <v>16</v>
      </c>
      <c r="I35" s="36" t="s">
        <v>16</v>
      </c>
      <c r="J35" s="36">
        <v>20</v>
      </c>
      <c r="K35" s="36" t="s">
        <v>16</v>
      </c>
      <c r="L35" s="36" t="s">
        <v>16</v>
      </c>
      <c r="M35" s="36" t="s">
        <v>16</v>
      </c>
      <c r="N35" s="36" t="s">
        <v>16</v>
      </c>
      <c r="O35" s="36" t="s">
        <v>16</v>
      </c>
      <c r="P35" s="36" t="s">
        <v>16</v>
      </c>
      <c r="Q35" s="22">
        <v>1695</v>
      </c>
      <c r="R35" s="58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18" ht="12.75">
      <c r="A36" s="10" t="s">
        <v>376</v>
      </c>
      <c r="B36" s="36" t="s">
        <v>16</v>
      </c>
      <c r="C36" s="36" t="s">
        <v>16</v>
      </c>
      <c r="D36" s="36" t="s">
        <v>16</v>
      </c>
      <c r="E36" s="36" t="s">
        <v>16</v>
      </c>
      <c r="F36" s="36">
        <v>153</v>
      </c>
      <c r="G36" s="36" t="s">
        <v>16</v>
      </c>
      <c r="H36" s="36" t="s">
        <v>16</v>
      </c>
      <c r="I36" s="36" t="s">
        <v>16</v>
      </c>
      <c r="J36" s="36" t="s">
        <v>16</v>
      </c>
      <c r="K36" s="36" t="s">
        <v>16</v>
      </c>
      <c r="L36" s="36" t="s">
        <v>16</v>
      </c>
      <c r="M36" s="36" t="s">
        <v>16</v>
      </c>
      <c r="N36" s="36" t="s">
        <v>16</v>
      </c>
      <c r="O36" s="36" t="s">
        <v>16</v>
      </c>
      <c r="P36" s="36" t="s">
        <v>16</v>
      </c>
      <c r="Q36" s="22">
        <v>153</v>
      </c>
      <c r="R36" s="36"/>
    </row>
    <row r="37" spans="1:18" ht="12.75">
      <c r="A37" s="10" t="s">
        <v>235</v>
      </c>
      <c r="B37" s="36" t="s">
        <v>16</v>
      </c>
      <c r="C37" s="36" t="s">
        <v>16</v>
      </c>
      <c r="D37" s="36" t="s">
        <v>16</v>
      </c>
      <c r="E37" s="36" t="s">
        <v>16</v>
      </c>
      <c r="F37" s="36" t="s">
        <v>16</v>
      </c>
      <c r="G37" s="36" t="s">
        <v>16</v>
      </c>
      <c r="H37" s="36" t="s">
        <v>16</v>
      </c>
      <c r="I37" s="36" t="s">
        <v>16</v>
      </c>
      <c r="J37" s="36" t="s">
        <v>16</v>
      </c>
      <c r="K37" s="36" t="s">
        <v>16</v>
      </c>
      <c r="L37" s="36" t="s">
        <v>16</v>
      </c>
      <c r="M37" s="36" t="s">
        <v>16</v>
      </c>
      <c r="N37" s="36">
        <v>334</v>
      </c>
      <c r="O37" s="36">
        <v>95</v>
      </c>
      <c r="P37" s="22">
        <v>3964</v>
      </c>
      <c r="Q37" s="22">
        <v>4392</v>
      </c>
      <c r="R37" s="36"/>
    </row>
    <row r="38" spans="1:18" ht="12.75">
      <c r="A38" s="10" t="s">
        <v>35</v>
      </c>
      <c r="B38" s="22" t="s">
        <v>16</v>
      </c>
      <c r="C38" s="36" t="s">
        <v>16</v>
      </c>
      <c r="D38" s="22">
        <v>347</v>
      </c>
      <c r="E38" s="36">
        <v>182</v>
      </c>
      <c r="F38" s="36">
        <v>301</v>
      </c>
      <c r="G38" s="36" t="s">
        <v>16</v>
      </c>
      <c r="H38" s="36" t="s">
        <v>16</v>
      </c>
      <c r="I38" s="36" t="s">
        <v>16</v>
      </c>
      <c r="J38" s="36" t="s">
        <v>16</v>
      </c>
      <c r="K38" s="36" t="s">
        <v>16</v>
      </c>
      <c r="L38" s="36" t="s">
        <v>16</v>
      </c>
      <c r="M38" s="36" t="s">
        <v>16</v>
      </c>
      <c r="N38" s="36" t="s">
        <v>16</v>
      </c>
      <c r="O38" s="36" t="s">
        <v>16</v>
      </c>
      <c r="P38" s="22" t="s">
        <v>16</v>
      </c>
      <c r="Q38" s="22">
        <v>830</v>
      </c>
      <c r="R38" s="36"/>
    </row>
    <row r="39" spans="1:18" ht="12.75">
      <c r="A39" s="10" t="s">
        <v>36</v>
      </c>
      <c r="B39" s="36">
        <v>929</v>
      </c>
      <c r="C39" s="36" t="s">
        <v>16</v>
      </c>
      <c r="D39" s="36">
        <v>859</v>
      </c>
      <c r="E39" s="36" t="s">
        <v>16</v>
      </c>
      <c r="F39" s="36">
        <v>302</v>
      </c>
      <c r="G39" s="36" t="s">
        <v>16</v>
      </c>
      <c r="H39" s="36">
        <v>61</v>
      </c>
      <c r="I39" s="36" t="s">
        <v>16</v>
      </c>
      <c r="J39" s="36">
        <v>213</v>
      </c>
      <c r="K39" s="36" t="s">
        <v>16</v>
      </c>
      <c r="L39" s="36" t="s">
        <v>16</v>
      </c>
      <c r="M39" s="36">
        <v>5</v>
      </c>
      <c r="N39" s="36" t="s">
        <v>16</v>
      </c>
      <c r="O39" s="36" t="s">
        <v>16</v>
      </c>
      <c r="P39" s="22" t="s">
        <v>16</v>
      </c>
      <c r="Q39" s="22">
        <v>2370</v>
      </c>
      <c r="R39" s="36"/>
    </row>
    <row r="40" spans="1:18" ht="12.75">
      <c r="A40" s="10" t="s">
        <v>37</v>
      </c>
      <c r="B40" s="36">
        <v>697</v>
      </c>
      <c r="C40" s="36">
        <v>31</v>
      </c>
      <c r="D40" s="36">
        <v>525</v>
      </c>
      <c r="E40" s="36" t="s">
        <v>16</v>
      </c>
      <c r="F40" s="36">
        <v>48</v>
      </c>
      <c r="G40" s="36" t="s">
        <v>16</v>
      </c>
      <c r="H40" s="36" t="s">
        <v>16</v>
      </c>
      <c r="I40" s="36" t="s">
        <v>16</v>
      </c>
      <c r="J40" s="36" t="s">
        <v>16</v>
      </c>
      <c r="K40" s="36" t="s">
        <v>16</v>
      </c>
      <c r="L40" s="36" t="s">
        <v>16</v>
      </c>
      <c r="M40" s="36" t="s">
        <v>16</v>
      </c>
      <c r="N40" s="36" t="s">
        <v>16</v>
      </c>
      <c r="O40" s="36" t="s">
        <v>16</v>
      </c>
      <c r="P40" s="36" t="s">
        <v>16</v>
      </c>
      <c r="Q40" s="22">
        <v>1301</v>
      </c>
      <c r="R40" s="13"/>
    </row>
    <row r="41" spans="1:18" ht="12.75">
      <c r="A41" s="10" t="s">
        <v>38</v>
      </c>
      <c r="B41" s="36">
        <v>137</v>
      </c>
      <c r="C41" s="36" t="s">
        <v>16</v>
      </c>
      <c r="D41" s="36" t="s">
        <v>16</v>
      </c>
      <c r="E41" s="36" t="s">
        <v>16</v>
      </c>
      <c r="F41" s="36" t="s">
        <v>16</v>
      </c>
      <c r="G41" s="36" t="s">
        <v>16</v>
      </c>
      <c r="H41" s="36" t="s">
        <v>16</v>
      </c>
      <c r="I41" s="36" t="s">
        <v>16</v>
      </c>
      <c r="J41" s="36" t="s">
        <v>16</v>
      </c>
      <c r="K41" s="36" t="s">
        <v>16</v>
      </c>
      <c r="L41" s="36" t="s">
        <v>16</v>
      </c>
      <c r="M41" s="36" t="s">
        <v>16</v>
      </c>
      <c r="N41" s="36" t="s">
        <v>16</v>
      </c>
      <c r="O41" s="36" t="s">
        <v>16</v>
      </c>
      <c r="P41" s="36" t="s">
        <v>16</v>
      </c>
      <c r="Q41" s="22">
        <v>137</v>
      </c>
      <c r="R41" s="13"/>
    </row>
    <row r="42" spans="1:18" ht="12.75">
      <c r="A42" s="10" t="s">
        <v>39</v>
      </c>
      <c r="B42" s="36" t="s">
        <v>16</v>
      </c>
      <c r="C42" s="36" t="s">
        <v>16</v>
      </c>
      <c r="D42" s="36" t="s">
        <v>16</v>
      </c>
      <c r="E42" s="36" t="s">
        <v>16</v>
      </c>
      <c r="F42" s="36" t="s">
        <v>16</v>
      </c>
      <c r="G42" s="36" t="s">
        <v>16</v>
      </c>
      <c r="H42" s="36" t="s">
        <v>16</v>
      </c>
      <c r="I42" s="36" t="s">
        <v>16</v>
      </c>
      <c r="J42" s="36" t="s">
        <v>16</v>
      </c>
      <c r="K42" s="36" t="s">
        <v>16</v>
      </c>
      <c r="L42" s="36" t="s">
        <v>16</v>
      </c>
      <c r="M42" s="22" t="s">
        <v>16</v>
      </c>
      <c r="N42" s="36">
        <v>1638</v>
      </c>
      <c r="O42" s="22">
        <v>437</v>
      </c>
      <c r="P42" s="22">
        <v>14929</v>
      </c>
      <c r="Q42" s="22">
        <v>17004</v>
      </c>
      <c r="R42" s="36"/>
    </row>
    <row r="43" spans="1:18" ht="12.75">
      <c r="A43" s="10" t="s">
        <v>377</v>
      </c>
      <c r="B43" s="36" t="s">
        <v>16</v>
      </c>
      <c r="C43" s="36" t="s">
        <v>16</v>
      </c>
      <c r="D43" s="36" t="s">
        <v>16</v>
      </c>
      <c r="E43" s="36" t="s">
        <v>16</v>
      </c>
      <c r="F43" s="36" t="s">
        <v>16</v>
      </c>
      <c r="G43" s="36" t="s">
        <v>16</v>
      </c>
      <c r="H43" s="36" t="s">
        <v>16</v>
      </c>
      <c r="I43" s="36" t="s">
        <v>16</v>
      </c>
      <c r="J43" s="36" t="s">
        <v>16</v>
      </c>
      <c r="K43" s="36" t="s">
        <v>16</v>
      </c>
      <c r="L43" s="36" t="s">
        <v>16</v>
      </c>
      <c r="M43" s="36" t="s">
        <v>16</v>
      </c>
      <c r="N43" s="36" t="s">
        <v>16</v>
      </c>
      <c r="O43" s="36" t="s">
        <v>16</v>
      </c>
      <c r="P43" s="36">
        <v>105</v>
      </c>
      <c r="Q43" s="22">
        <v>105</v>
      </c>
      <c r="R43" s="36"/>
    </row>
    <row r="44" spans="1:18" ht="12.75">
      <c r="A44" s="10" t="s">
        <v>236</v>
      </c>
      <c r="B44" s="36" t="s">
        <v>16</v>
      </c>
      <c r="C44" s="36" t="s">
        <v>16</v>
      </c>
      <c r="D44" s="36" t="s">
        <v>16</v>
      </c>
      <c r="E44" s="36" t="s">
        <v>16</v>
      </c>
      <c r="F44" s="36" t="s">
        <v>16</v>
      </c>
      <c r="G44" s="36" t="s">
        <v>16</v>
      </c>
      <c r="H44" s="36" t="s">
        <v>16</v>
      </c>
      <c r="I44" s="36" t="s">
        <v>16</v>
      </c>
      <c r="J44" s="36" t="s">
        <v>16</v>
      </c>
      <c r="K44" s="36" t="s">
        <v>16</v>
      </c>
      <c r="L44" s="36" t="s">
        <v>16</v>
      </c>
      <c r="M44" s="22" t="s">
        <v>16</v>
      </c>
      <c r="N44" s="36">
        <v>1335</v>
      </c>
      <c r="O44" s="22">
        <v>81</v>
      </c>
      <c r="P44" s="22">
        <v>7026</v>
      </c>
      <c r="Q44" s="22">
        <v>8442</v>
      </c>
      <c r="R44" s="36"/>
    </row>
    <row r="45" spans="1:18" ht="12.75">
      <c r="A45" s="10" t="s">
        <v>40</v>
      </c>
      <c r="B45" s="22">
        <v>1827</v>
      </c>
      <c r="C45" s="36">
        <v>11</v>
      </c>
      <c r="D45" s="22">
        <v>1382</v>
      </c>
      <c r="E45" s="36">
        <v>155</v>
      </c>
      <c r="F45" s="22">
        <v>846</v>
      </c>
      <c r="G45" s="36" t="s">
        <v>16</v>
      </c>
      <c r="H45" s="36">
        <v>362</v>
      </c>
      <c r="I45" s="36" t="s">
        <v>16</v>
      </c>
      <c r="J45" s="36" t="s">
        <v>16</v>
      </c>
      <c r="K45" s="36" t="s">
        <v>16</v>
      </c>
      <c r="L45" s="36" t="s">
        <v>16</v>
      </c>
      <c r="M45" s="36" t="s">
        <v>16</v>
      </c>
      <c r="N45" s="36" t="s">
        <v>16</v>
      </c>
      <c r="O45" s="36" t="s">
        <v>16</v>
      </c>
      <c r="P45" s="22" t="s">
        <v>16</v>
      </c>
      <c r="Q45" s="22">
        <v>4582</v>
      </c>
      <c r="R45" s="36"/>
    </row>
    <row r="46" spans="1:18" ht="12.75">
      <c r="A46" s="10" t="s">
        <v>415</v>
      </c>
      <c r="B46" s="36">
        <v>93</v>
      </c>
      <c r="C46" s="36" t="s">
        <v>16</v>
      </c>
      <c r="D46" s="36">
        <v>1078</v>
      </c>
      <c r="E46" s="36">
        <v>51</v>
      </c>
      <c r="F46" s="22">
        <v>94</v>
      </c>
      <c r="G46" s="36">
        <v>37</v>
      </c>
      <c r="H46" s="36" t="s">
        <v>16</v>
      </c>
      <c r="I46" s="36" t="s">
        <v>16</v>
      </c>
      <c r="J46" s="36" t="s">
        <v>16</v>
      </c>
      <c r="K46" s="36" t="s">
        <v>16</v>
      </c>
      <c r="L46" s="36" t="s">
        <v>16</v>
      </c>
      <c r="M46" s="36" t="s">
        <v>16</v>
      </c>
      <c r="N46" s="36" t="s">
        <v>16</v>
      </c>
      <c r="O46" s="36" t="s">
        <v>16</v>
      </c>
      <c r="P46" s="22" t="s">
        <v>16</v>
      </c>
      <c r="Q46" s="22">
        <v>1352</v>
      </c>
      <c r="R46" s="36"/>
    </row>
    <row r="47" spans="1:18" ht="12.75">
      <c r="A47" s="10" t="s">
        <v>41</v>
      </c>
      <c r="B47" s="36" t="s">
        <v>16</v>
      </c>
      <c r="C47" s="36" t="s">
        <v>16</v>
      </c>
      <c r="D47" s="36">
        <v>185</v>
      </c>
      <c r="E47" s="36" t="s">
        <v>16</v>
      </c>
      <c r="F47" s="36">
        <v>1331</v>
      </c>
      <c r="G47" s="36" t="s">
        <v>16</v>
      </c>
      <c r="H47" s="36" t="s">
        <v>16</v>
      </c>
      <c r="I47" s="36" t="s">
        <v>16</v>
      </c>
      <c r="J47" s="36" t="s">
        <v>16</v>
      </c>
      <c r="K47" s="36" t="s">
        <v>16</v>
      </c>
      <c r="L47" s="36" t="s">
        <v>16</v>
      </c>
      <c r="M47" s="36" t="s">
        <v>16</v>
      </c>
      <c r="N47" s="36" t="s">
        <v>16</v>
      </c>
      <c r="O47" s="36" t="s">
        <v>16</v>
      </c>
      <c r="P47" s="22" t="s">
        <v>16</v>
      </c>
      <c r="Q47" s="22">
        <v>1516</v>
      </c>
      <c r="R47" s="36"/>
    </row>
    <row r="48" spans="1:18" ht="12.75">
      <c r="A48" s="10" t="s">
        <v>42</v>
      </c>
      <c r="B48" s="36" t="s">
        <v>16</v>
      </c>
      <c r="C48" s="36" t="s">
        <v>16</v>
      </c>
      <c r="D48" s="36">
        <v>424</v>
      </c>
      <c r="E48" s="36" t="s">
        <v>16</v>
      </c>
      <c r="F48" s="36">
        <v>76</v>
      </c>
      <c r="G48" s="36" t="s">
        <v>16</v>
      </c>
      <c r="H48" s="36" t="s">
        <v>16</v>
      </c>
      <c r="I48" s="36" t="s">
        <v>16</v>
      </c>
      <c r="J48" s="36" t="s">
        <v>16</v>
      </c>
      <c r="K48" s="36">
        <v>19</v>
      </c>
      <c r="L48" s="36" t="s">
        <v>16</v>
      </c>
      <c r="M48" s="36" t="s">
        <v>16</v>
      </c>
      <c r="N48" s="36" t="s">
        <v>16</v>
      </c>
      <c r="O48" s="22" t="s">
        <v>16</v>
      </c>
      <c r="P48" s="22" t="s">
        <v>16</v>
      </c>
      <c r="Q48" s="22">
        <v>519</v>
      </c>
      <c r="R48" s="36"/>
    </row>
    <row r="49" spans="1:18" ht="12.75">
      <c r="A49" s="10" t="s">
        <v>378</v>
      </c>
      <c r="B49" s="36">
        <v>94</v>
      </c>
      <c r="C49" s="36" t="s">
        <v>16</v>
      </c>
      <c r="D49" s="36" t="s">
        <v>16</v>
      </c>
      <c r="E49" s="36" t="s">
        <v>16</v>
      </c>
      <c r="F49" s="36" t="s">
        <v>16</v>
      </c>
      <c r="G49" s="36" t="s">
        <v>16</v>
      </c>
      <c r="H49" s="36" t="s">
        <v>16</v>
      </c>
      <c r="I49" s="36" t="s">
        <v>16</v>
      </c>
      <c r="J49" s="36" t="s">
        <v>16</v>
      </c>
      <c r="K49" s="36" t="s">
        <v>16</v>
      </c>
      <c r="L49" s="36" t="s">
        <v>16</v>
      </c>
      <c r="M49" s="36" t="s">
        <v>16</v>
      </c>
      <c r="N49" s="36" t="s">
        <v>16</v>
      </c>
      <c r="O49" s="36" t="s">
        <v>16</v>
      </c>
      <c r="P49" s="36" t="s">
        <v>16</v>
      </c>
      <c r="Q49" s="22">
        <v>94</v>
      </c>
      <c r="R49" s="36"/>
    </row>
    <row r="50" spans="1:18" ht="12.75">
      <c r="A50" s="10" t="s">
        <v>43</v>
      </c>
      <c r="B50" s="36">
        <v>109</v>
      </c>
      <c r="C50" s="36" t="s">
        <v>16</v>
      </c>
      <c r="D50" s="36" t="s">
        <v>16</v>
      </c>
      <c r="E50" s="36">
        <v>169</v>
      </c>
      <c r="F50" s="36">
        <v>251</v>
      </c>
      <c r="G50" s="36" t="s">
        <v>16</v>
      </c>
      <c r="H50" s="36" t="s">
        <v>16</v>
      </c>
      <c r="I50" s="36" t="s">
        <v>16</v>
      </c>
      <c r="J50" s="36" t="s">
        <v>16</v>
      </c>
      <c r="K50" s="36" t="s">
        <v>16</v>
      </c>
      <c r="L50" s="36">
        <v>66</v>
      </c>
      <c r="M50" s="36" t="s">
        <v>16</v>
      </c>
      <c r="N50" s="36" t="s">
        <v>16</v>
      </c>
      <c r="O50" s="36">
        <v>8</v>
      </c>
      <c r="P50" s="36">
        <v>1633</v>
      </c>
      <c r="Q50" s="22">
        <v>2236</v>
      </c>
      <c r="R50" s="36"/>
    </row>
    <row r="51" spans="1:18" ht="12.75">
      <c r="A51" s="10" t="s">
        <v>379</v>
      </c>
      <c r="B51" s="36" t="s">
        <v>16</v>
      </c>
      <c r="C51" s="36" t="s">
        <v>16</v>
      </c>
      <c r="D51" s="36" t="s">
        <v>16</v>
      </c>
      <c r="E51" s="36" t="s">
        <v>16</v>
      </c>
      <c r="F51" s="36" t="s">
        <v>16</v>
      </c>
      <c r="G51" s="36" t="s">
        <v>16</v>
      </c>
      <c r="H51" s="36" t="s">
        <v>16</v>
      </c>
      <c r="I51" s="36" t="s">
        <v>16</v>
      </c>
      <c r="J51" s="36" t="s">
        <v>16</v>
      </c>
      <c r="K51" s="36" t="s">
        <v>16</v>
      </c>
      <c r="L51" s="36" t="s">
        <v>16</v>
      </c>
      <c r="M51" s="36" t="s">
        <v>16</v>
      </c>
      <c r="N51" s="36" t="s">
        <v>16</v>
      </c>
      <c r="O51" s="36">
        <v>9</v>
      </c>
      <c r="P51" s="36">
        <v>59</v>
      </c>
      <c r="Q51" s="22">
        <v>68</v>
      </c>
      <c r="R51" s="36"/>
    </row>
    <row r="52" spans="1:18" ht="12.75">
      <c r="A52" s="10" t="s">
        <v>44</v>
      </c>
      <c r="B52" s="36" t="s">
        <v>16</v>
      </c>
      <c r="C52" s="36" t="s">
        <v>16</v>
      </c>
      <c r="D52" s="36" t="s">
        <v>16</v>
      </c>
      <c r="E52" s="36" t="s">
        <v>16</v>
      </c>
      <c r="F52" s="36" t="s">
        <v>16</v>
      </c>
      <c r="G52" s="36" t="s">
        <v>16</v>
      </c>
      <c r="H52" s="36" t="s">
        <v>16</v>
      </c>
      <c r="I52" s="36" t="s">
        <v>16</v>
      </c>
      <c r="J52" s="36" t="s">
        <v>16</v>
      </c>
      <c r="K52" s="36" t="s">
        <v>16</v>
      </c>
      <c r="L52" s="36" t="s">
        <v>16</v>
      </c>
      <c r="M52" s="36" t="s">
        <v>16</v>
      </c>
      <c r="N52" s="36" t="s">
        <v>16</v>
      </c>
      <c r="O52" s="36">
        <v>5</v>
      </c>
      <c r="P52" s="22">
        <v>35</v>
      </c>
      <c r="Q52" s="22">
        <v>40</v>
      </c>
      <c r="R52" s="36"/>
    </row>
    <row r="53" spans="1:18" ht="12.75">
      <c r="A53" s="10" t="s">
        <v>45</v>
      </c>
      <c r="B53" s="36" t="s">
        <v>16</v>
      </c>
      <c r="C53" s="36" t="s">
        <v>16</v>
      </c>
      <c r="D53" s="36" t="s">
        <v>16</v>
      </c>
      <c r="E53" s="36" t="s">
        <v>16</v>
      </c>
      <c r="F53" s="36" t="s">
        <v>16</v>
      </c>
      <c r="G53" s="36" t="s">
        <v>16</v>
      </c>
      <c r="H53" s="36" t="s">
        <v>16</v>
      </c>
      <c r="I53" s="36" t="s">
        <v>16</v>
      </c>
      <c r="J53" s="36" t="s">
        <v>16</v>
      </c>
      <c r="K53" s="36" t="s">
        <v>16</v>
      </c>
      <c r="L53" s="36" t="s">
        <v>16</v>
      </c>
      <c r="M53" s="36" t="s">
        <v>16</v>
      </c>
      <c r="N53" s="36">
        <v>287</v>
      </c>
      <c r="O53" s="36">
        <v>105</v>
      </c>
      <c r="P53" s="36">
        <v>4769</v>
      </c>
      <c r="Q53" s="22">
        <v>5161</v>
      </c>
      <c r="R53" s="36"/>
    </row>
    <row r="54" spans="1:18" ht="12.75">
      <c r="A54" s="10" t="s">
        <v>47</v>
      </c>
      <c r="B54" s="36" t="s">
        <v>16</v>
      </c>
      <c r="C54" s="36" t="s">
        <v>16</v>
      </c>
      <c r="D54" s="36" t="s">
        <v>16</v>
      </c>
      <c r="E54" s="36" t="s">
        <v>16</v>
      </c>
      <c r="F54" s="36" t="s">
        <v>16</v>
      </c>
      <c r="G54" s="36" t="s">
        <v>16</v>
      </c>
      <c r="H54" s="36" t="s">
        <v>16</v>
      </c>
      <c r="I54" s="36" t="s">
        <v>16</v>
      </c>
      <c r="J54" s="36">
        <v>134</v>
      </c>
      <c r="K54" s="36" t="s">
        <v>16</v>
      </c>
      <c r="L54" s="36" t="s">
        <v>16</v>
      </c>
      <c r="M54" s="36" t="s">
        <v>16</v>
      </c>
      <c r="N54" s="36" t="s">
        <v>16</v>
      </c>
      <c r="O54" s="36" t="s">
        <v>16</v>
      </c>
      <c r="P54" s="36" t="s">
        <v>16</v>
      </c>
      <c r="Q54" s="22">
        <v>134</v>
      </c>
      <c r="R54" s="36"/>
    </row>
    <row r="55" spans="1:18" ht="12.75">
      <c r="A55" s="10" t="s">
        <v>48</v>
      </c>
      <c r="B55" s="22">
        <v>472</v>
      </c>
      <c r="C55" s="36" t="s">
        <v>16</v>
      </c>
      <c r="D55" s="36">
        <v>409</v>
      </c>
      <c r="E55" s="36" t="s">
        <v>16</v>
      </c>
      <c r="F55" s="36" t="s">
        <v>16</v>
      </c>
      <c r="G55" s="36" t="s">
        <v>16</v>
      </c>
      <c r="H55" s="36">
        <v>7</v>
      </c>
      <c r="I55" s="36" t="s">
        <v>16</v>
      </c>
      <c r="J55" s="36" t="s">
        <v>16</v>
      </c>
      <c r="K55" s="36" t="s">
        <v>16</v>
      </c>
      <c r="L55" s="36" t="s">
        <v>16</v>
      </c>
      <c r="M55" s="36" t="s">
        <v>16</v>
      </c>
      <c r="N55" s="36" t="s">
        <v>16</v>
      </c>
      <c r="O55" s="36" t="s">
        <v>16</v>
      </c>
      <c r="P55" s="22" t="s">
        <v>16</v>
      </c>
      <c r="Q55" s="22">
        <v>888</v>
      </c>
      <c r="R55" s="36"/>
    </row>
    <row r="56" spans="1:18" ht="12.75">
      <c r="A56" s="10" t="s">
        <v>380</v>
      </c>
      <c r="B56" s="36">
        <v>203</v>
      </c>
      <c r="C56" s="36" t="s">
        <v>16</v>
      </c>
      <c r="D56" s="36" t="s">
        <v>16</v>
      </c>
      <c r="E56" s="36" t="s">
        <v>16</v>
      </c>
      <c r="F56" s="36" t="s">
        <v>16</v>
      </c>
      <c r="G56" s="36" t="s">
        <v>16</v>
      </c>
      <c r="H56" s="36" t="s">
        <v>16</v>
      </c>
      <c r="I56" s="36" t="s">
        <v>16</v>
      </c>
      <c r="J56" s="36" t="s">
        <v>16</v>
      </c>
      <c r="K56" s="36" t="s">
        <v>16</v>
      </c>
      <c r="L56" s="36" t="s">
        <v>16</v>
      </c>
      <c r="M56" s="36" t="s">
        <v>16</v>
      </c>
      <c r="N56" s="36" t="s">
        <v>16</v>
      </c>
      <c r="O56" s="36" t="s">
        <v>16</v>
      </c>
      <c r="P56" s="36" t="s">
        <v>16</v>
      </c>
      <c r="Q56" s="22">
        <v>203</v>
      </c>
      <c r="R56" s="36"/>
    </row>
    <row r="57" spans="1:18" ht="12.75">
      <c r="A57" s="10" t="s">
        <v>50</v>
      </c>
      <c r="B57" s="22">
        <v>182</v>
      </c>
      <c r="C57" s="36" t="s">
        <v>16</v>
      </c>
      <c r="D57" s="22">
        <v>272</v>
      </c>
      <c r="E57" s="36" t="s">
        <v>16</v>
      </c>
      <c r="F57" s="36">
        <v>32</v>
      </c>
      <c r="G57" s="36" t="s">
        <v>16</v>
      </c>
      <c r="H57" s="36" t="s">
        <v>16</v>
      </c>
      <c r="I57" s="36" t="s">
        <v>16</v>
      </c>
      <c r="J57" s="36" t="s">
        <v>16</v>
      </c>
      <c r="K57" s="36" t="s">
        <v>16</v>
      </c>
      <c r="L57" s="36" t="s">
        <v>16</v>
      </c>
      <c r="M57" s="36" t="s">
        <v>16</v>
      </c>
      <c r="N57" s="36" t="s">
        <v>16</v>
      </c>
      <c r="O57" s="36" t="s">
        <v>16</v>
      </c>
      <c r="P57" s="22" t="s">
        <v>16</v>
      </c>
      <c r="Q57" s="22">
        <v>485</v>
      </c>
      <c r="R57" s="36"/>
    </row>
    <row r="58" spans="1:18" ht="12.75">
      <c r="A58" s="10" t="s">
        <v>51</v>
      </c>
      <c r="B58" s="36">
        <v>163</v>
      </c>
      <c r="C58" s="36" t="s">
        <v>16</v>
      </c>
      <c r="D58" s="36">
        <v>276</v>
      </c>
      <c r="E58" s="36">
        <v>160</v>
      </c>
      <c r="F58" s="36">
        <v>983</v>
      </c>
      <c r="G58" s="36" t="s">
        <v>16</v>
      </c>
      <c r="H58" s="36">
        <v>32</v>
      </c>
      <c r="I58" s="36" t="s">
        <v>16</v>
      </c>
      <c r="J58" s="36">
        <v>23</v>
      </c>
      <c r="K58" s="36" t="s">
        <v>16</v>
      </c>
      <c r="L58" s="36" t="s">
        <v>16</v>
      </c>
      <c r="M58" s="36" t="s">
        <v>16</v>
      </c>
      <c r="N58" s="36" t="s">
        <v>16</v>
      </c>
      <c r="O58" s="36" t="s">
        <v>16</v>
      </c>
      <c r="P58" s="22" t="s">
        <v>16</v>
      </c>
      <c r="Q58" s="22">
        <v>1638</v>
      </c>
      <c r="R58" s="36"/>
    </row>
    <row r="59" spans="1:18" ht="12.75">
      <c r="A59" s="10" t="s">
        <v>52</v>
      </c>
      <c r="B59" s="22">
        <v>2717</v>
      </c>
      <c r="C59" s="36">
        <v>31</v>
      </c>
      <c r="D59" s="22">
        <v>2507</v>
      </c>
      <c r="E59" s="36">
        <v>275</v>
      </c>
      <c r="F59" s="22">
        <v>2715</v>
      </c>
      <c r="G59" s="36">
        <v>21</v>
      </c>
      <c r="H59" s="36" t="s">
        <v>16</v>
      </c>
      <c r="I59" s="36" t="s">
        <v>16</v>
      </c>
      <c r="J59" s="36">
        <v>140</v>
      </c>
      <c r="K59" s="36">
        <v>654</v>
      </c>
      <c r="L59" s="36" t="s">
        <v>16</v>
      </c>
      <c r="M59" s="36" t="s">
        <v>16</v>
      </c>
      <c r="N59" s="36" t="s">
        <v>16</v>
      </c>
      <c r="O59" s="36" t="s">
        <v>16</v>
      </c>
      <c r="P59" s="22" t="s">
        <v>16</v>
      </c>
      <c r="Q59" s="22">
        <v>9060</v>
      </c>
      <c r="R59" s="36"/>
    </row>
    <row r="60" spans="1:18" ht="12.75">
      <c r="A60" s="10" t="s">
        <v>53</v>
      </c>
      <c r="B60" s="36">
        <v>60</v>
      </c>
      <c r="C60" s="36" t="s">
        <v>16</v>
      </c>
      <c r="D60" s="36">
        <v>137</v>
      </c>
      <c r="E60" s="36">
        <v>171</v>
      </c>
      <c r="F60" s="22">
        <v>2291</v>
      </c>
      <c r="G60" s="36" t="s">
        <v>16</v>
      </c>
      <c r="H60" s="36" t="s">
        <v>16</v>
      </c>
      <c r="I60" s="36" t="s">
        <v>16</v>
      </c>
      <c r="J60" s="36" t="s">
        <v>16</v>
      </c>
      <c r="K60" s="36" t="s">
        <v>16</v>
      </c>
      <c r="L60" s="36" t="s">
        <v>16</v>
      </c>
      <c r="M60" s="36" t="s">
        <v>16</v>
      </c>
      <c r="N60" s="36" t="s">
        <v>16</v>
      </c>
      <c r="O60" s="36" t="s">
        <v>16</v>
      </c>
      <c r="P60" s="22" t="s">
        <v>16</v>
      </c>
      <c r="Q60" s="22">
        <v>2658</v>
      </c>
      <c r="R60" s="36"/>
    </row>
    <row r="61" spans="1:18" ht="12.75">
      <c r="A61" s="10" t="s">
        <v>54</v>
      </c>
      <c r="B61" s="22">
        <v>851</v>
      </c>
      <c r="C61" s="36" t="s">
        <v>16</v>
      </c>
      <c r="D61" s="36">
        <v>585</v>
      </c>
      <c r="E61" s="36">
        <v>19</v>
      </c>
      <c r="F61" s="36">
        <v>367</v>
      </c>
      <c r="G61" s="36" t="s">
        <v>16</v>
      </c>
      <c r="H61" s="36" t="s">
        <v>16</v>
      </c>
      <c r="I61" s="36" t="s">
        <v>16</v>
      </c>
      <c r="J61" s="36" t="s">
        <v>16</v>
      </c>
      <c r="K61" s="36" t="s">
        <v>16</v>
      </c>
      <c r="L61" s="36" t="s">
        <v>16</v>
      </c>
      <c r="M61" s="36" t="s">
        <v>16</v>
      </c>
      <c r="N61" s="36" t="s">
        <v>16</v>
      </c>
      <c r="O61" s="36" t="s">
        <v>16</v>
      </c>
      <c r="P61" s="22" t="s">
        <v>16</v>
      </c>
      <c r="Q61" s="22">
        <v>1822</v>
      </c>
      <c r="R61" s="36"/>
    </row>
    <row r="62" spans="1:18" ht="12.75">
      <c r="A62" t="s">
        <v>55</v>
      </c>
      <c r="B62" s="36">
        <v>316</v>
      </c>
      <c r="C62" s="36" t="s">
        <v>16</v>
      </c>
      <c r="D62" s="36">
        <v>130</v>
      </c>
      <c r="E62" s="36">
        <v>64</v>
      </c>
      <c r="F62" s="22">
        <v>846</v>
      </c>
      <c r="G62" s="36" t="s">
        <v>16</v>
      </c>
      <c r="H62" s="36">
        <v>29</v>
      </c>
      <c r="I62" s="36" t="s">
        <v>16</v>
      </c>
      <c r="J62" s="36">
        <v>17</v>
      </c>
      <c r="K62" s="36" t="s">
        <v>16</v>
      </c>
      <c r="L62" s="36" t="s">
        <v>16</v>
      </c>
      <c r="M62" s="36" t="s">
        <v>16</v>
      </c>
      <c r="N62" s="36" t="s">
        <v>16</v>
      </c>
      <c r="O62" s="36" t="s">
        <v>16</v>
      </c>
      <c r="P62" s="22" t="s">
        <v>16</v>
      </c>
      <c r="Q62" s="22">
        <v>1402</v>
      </c>
      <c r="R62" s="36"/>
    </row>
    <row r="63" spans="1:18" ht="12.75">
      <c r="A63" t="s">
        <v>56</v>
      </c>
      <c r="B63" s="36" t="s">
        <v>16</v>
      </c>
      <c r="C63" s="36" t="s">
        <v>16</v>
      </c>
      <c r="D63" s="36">
        <v>47</v>
      </c>
      <c r="E63" s="36" t="s">
        <v>16</v>
      </c>
      <c r="F63" s="36" t="s">
        <v>16</v>
      </c>
      <c r="G63" s="36" t="s">
        <v>16</v>
      </c>
      <c r="H63" s="36" t="s">
        <v>16</v>
      </c>
      <c r="I63" s="36" t="s">
        <v>16</v>
      </c>
      <c r="J63" s="36" t="s">
        <v>16</v>
      </c>
      <c r="K63" s="36" t="s">
        <v>16</v>
      </c>
      <c r="L63" s="36" t="s">
        <v>16</v>
      </c>
      <c r="M63" s="36" t="s">
        <v>16</v>
      </c>
      <c r="N63" s="36" t="s">
        <v>16</v>
      </c>
      <c r="O63" s="36" t="s">
        <v>16</v>
      </c>
      <c r="P63" s="36" t="s">
        <v>16</v>
      </c>
      <c r="Q63" s="22">
        <v>47</v>
      </c>
      <c r="R63" s="36"/>
    </row>
    <row r="64" spans="1:18" ht="12.75">
      <c r="A64" t="s">
        <v>381</v>
      </c>
      <c r="B64" s="36">
        <v>33</v>
      </c>
      <c r="C64" s="36" t="s">
        <v>16</v>
      </c>
      <c r="D64" s="36" t="s">
        <v>16</v>
      </c>
      <c r="E64" s="36" t="s">
        <v>16</v>
      </c>
      <c r="F64" s="22">
        <v>12</v>
      </c>
      <c r="G64" s="36" t="s">
        <v>16</v>
      </c>
      <c r="H64" s="36" t="s">
        <v>16</v>
      </c>
      <c r="I64" s="36" t="s">
        <v>16</v>
      </c>
      <c r="J64" s="36" t="s">
        <v>16</v>
      </c>
      <c r="K64" s="36">
        <v>11</v>
      </c>
      <c r="L64" s="36" t="s">
        <v>16</v>
      </c>
      <c r="M64" s="36" t="s">
        <v>16</v>
      </c>
      <c r="N64" s="36" t="s">
        <v>16</v>
      </c>
      <c r="O64" s="36" t="s">
        <v>16</v>
      </c>
      <c r="P64" s="22" t="s">
        <v>16</v>
      </c>
      <c r="Q64" s="22">
        <v>56</v>
      </c>
      <c r="R64" s="36"/>
    </row>
    <row r="65" spans="1:18" ht="12.75">
      <c r="A65" t="s">
        <v>57</v>
      </c>
      <c r="B65" s="36">
        <v>58</v>
      </c>
      <c r="C65" s="36" t="s">
        <v>16</v>
      </c>
      <c r="D65" s="36">
        <v>85</v>
      </c>
      <c r="E65" s="36">
        <v>15</v>
      </c>
      <c r="F65" s="36">
        <v>1876</v>
      </c>
      <c r="G65" s="36" t="s">
        <v>16</v>
      </c>
      <c r="H65" s="36">
        <v>29</v>
      </c>
      <c r="I65" s="36" t="s">
        <v>16</v>
      </c>
      <c r="J65" s="36">
        <v>33</v>
      </c>
      <c r="K65" s="36">
        <v>94</v>
      </c>
      <c r="L65" s="36">
        <v>132</v>
      </c>
      <c r="M65" s="36" t="s">
        <v>16</v>
      </c>
      <c r="N65" s="36" t="s">
        <v>16</v>
      </c>
      <c r="O65" s="36" t="s">
        <v>16</v>
      </c>
      <c r="P65" s="36" t="s">
        <v>16</v>
      </c>
      <c r="Q65" s="22">
        <v>2321</v>
      </c>
      <c r="R65" s="36"/>
    </row>
    <row r="66" spans="1:18" ht="12.75">
      <c r="A66" t="s">
        <v>59</v>
      </c>
      <c r="B66" s="36">
        <v>172</v>
      </c>
      <c r="C66" s="36" t="s">
        <v>16</v>
      </c>
      <c r="D66" s="36" t="s">
        <v>16</v>
      </c>
      <c r="E66" s="36" t="s">
        <v>16</v>
      </c>
      <c r="F66" s="36" t="s">
        <v>16</v>
      </c>
      <c r="G66" s="36" t="s">
        <v>16</v>
      </c>
      <c r="H66" s="36" t="s">
        <v>16</v>
      </c>
      <c r="I66" s="36" t="s">
        <v>16</v>
      </c>
      <c r="J66" s="36" t="s">
        <v>16</v>
      </c>
      <c r="K66" s="36" t="s">
        <v>16</v>
      </c>
      <c r="L66" s="36" t="s">
        <v>16</v>
      </c>
      <c r="M66" s="36" t="s">
        <v>16</v>
      </c>
      <c r="N66" s="36" t="s">
        <v>16</v>
      </c>
      <c r="O66" s="36" t="s">
        <v>16</v>
      </c>
      <c r="P66" s="36" t="s">
        <v>16</v>
      </c>
      <c r="Q66" s="22">
        <v>172</v>
      </c>
      <c r="R66" s="36"/>
    </row>
    <row r="67" spans="1:18" ht="12.75">
      <c r="A67" s="10"/>
      <c r="B67" s="22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22"/>
      <c r="Q67" s="36"/>
      <c r="R67" s="36"/>
    </row>
    <row r="68" spans="1:18" ht="13.5">
      <c r="A68" s="24"/>
      <c r="B68" s="117">
        <v>23502</v>
      </c>
      <c r="C68" s="205">
        <v>190</v>
      </c>
      <c r="D68" s="117">
        <v>21320</v>
      </c>
      <c r="E68" s="117">
        <v>3243</v>
      </c>
      <c r="F68" s="117">
        <v>39802</v>
      </c>
      <c r="G68" s="205">
        <v>80</v>
      </c>
      <c r="H68" s="117">
        <v>1337</v>
      </c>
      <c r="I68" s="205" t="s">
        <v>16</v>
      </c>
      <c r="J68" s="205">
        <v>1580</v>
      </c>
      <c r="K68" s="205">
        <v>1312</v>
      </c>
      <c r="L68" s="205">
        <v>296</v>
      </c>
      <c r="M68" s="117">
        <v>5</v>
      </c>
      <c r="N68" s="117">
        <v>6662</v>
      </c>
      <c r="O68" s="117">
        <v>1096</v>
      </c>
      <c r="P68" s="117">
        <v>47531</v>
      </c>
      <c r="Q68" s="267">
        <v>147957</v>
      </c>
      <c r="R68" s="36"/>
    </row>
    <row r="69" spans="1:18" ht="12.75">
      <c r="A69" s="1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7"/>
      <c r="R69" s="36"/>
    </row>
    <row r="70" spans="1:18" ht="12.75">
      <c r="A70" s="9" t="s">
        <v>180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48"/>
      <c r="R70" s="36"/>
    </row>
    <row r="71" spans="1:18" ht="12.75">
      <c r="A71" s="10"/>
      <c r="B71" s="60"/>
      <c r="C71" s="36"/>
      <c r="D71" s="22"/>
      <c r="E71" s="22"/>
      <c r="F71" s="22"/>
      <c r="G71" s="22"/>
      <c r="H71" s="36"/>
      <c r="I71" s="22"/>
      <c r="J71" s="36"/>
      <c r="K71" s="36"/>
      <c r="L71" s="36"/>
      <c r="M71" s="22"/>
      <c r="N71" s="22"/>
      <c r="O71" s="22"/>
      <c r="P71" s="36"/>
      <c r="Q71" s="47"/>
      <c r="R71" s="36"/>
    </row>
    <row r="72" spans="1:18" ht="13.5">
      <c r="A72" s="41" t="s">
        <v>176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7"/>
      <c r="R72" s="36"/>
    </row>
    <row r="73" spans="1:18" ht="12.75">
      <c r="A73" s="10" t="s">
        <v>147</v>
      </c>
      <c r="B73" s="36" t="s">
        <v>16</v>
      </c>
      <c r="C73" s="36" t="s">
        <v>16</v>
      </c>
      <c r="D73" s="36">
        <v>47</v>
      </c>
      <c r="E73" s="36" t="s">
        <v>16</v>
      </c>
      <c r="F73" s="36">
        <v>70</v>
      </c>
      <c r="G73" s="36" t="s">
        <v>16</v>
      </c>
      <c r="H73" s="36">
        <v>261</v>
      </c>
      <c r="I73" s="36" t="s">
        <v>16</v>
      </c>
      <c r="J73" s="36">
        <v>83</v>
      </c>
      <c r="K73" s="36" t="s">
        <v>16</v>
      </c>
      <c r="L73" s="36" t="s">
        <v>16</v>
      </c>
      <c r="M73" s="36" t="s">
        <v>16</v>
      </c>
      <c r="N73" s="36" t="s">
        <v>16</v>
      </c>
      <c r="O73" s="36" t="s">
        <v>16</v>
      </c>
      <c r="P73" s="36" t="s">
        <v>16</v>
      </c>
      <c r="Q73" s="50">
        <v>460</v>
      </c>
      <c r="R73" s="36"/>
    </row>
    <row r="74" spans="1:18" ht="12.75">
      <c r="A74" s="10" t="s">
        <v>156</v>
      </c>
      <c r="B74" s="36">
        <v>94</v>
      </c>
      <c r="C74" s="36" t="s">
        <v>16</v>
      </c>
      <c r="D74" s="36" t="s">
        <v>16</v>
      </c>
      <c r="E74" s="36" t="s">
        <v>16</v>
      </c>
      <c r="F74" s="36" t="s">
        <v>16</v>
      </c>
      <c r="G74" s="36" t="s">
        <v>16</v>
      </c>
      <c r="H74" s="36" t="s">
        <v>16</v>
      </c>
      <c r="I74" s="36" t="s">
        <v>16</v>
      </c>
      <c r="J74" s="36" t="s">
        <v>16</v>
      </c>
      <c r="K74" s="36" t="s">
        <v>16</v>
      </c>
      <c r="L74" s="36" t="s">
        <v>16</v>
      </c>
      <c r="M74" s="36" t="s">
        <v>16</v>
      </c>
      <c r="N74" s="36" t="s">
        <v>16</v>
      </c>
      <c r="O74" s="36" t="s">
        <v>16</v>
      </c>
      <c r="P74" s="36" t="s">
        <v>16</v>
      </c>
      <c r="Q74" s="50">
        <v>94</v>
      </c>
      <c r="R74" s="36"/>
    </row>
    <row r="75" spans="1:18" ht="13.5">
      <c r="A75" s="10" t="s">
        <v>382</v>
      </c>
      <c r="B75" s="36" t="s">
        <v>16</v>
      </c>
      <c r="C75" s="36" t="s">
        <v>16</v>
      </c>
      <c r="D75" s="36" t="s">
        <v>16</v>
      </c>
      <c r="E75" s="36" t="s">
        <v>16</v>
      </c>
      <c r="F75" s="36" t="s">
        <v>16</v>
      </c>
      <c r="G75" s="36" t="s">
        <v>16</v>
      </c>
      <c r="H75" s="36" t="s">
        <v>16</v>
      </c>
      <c r="I75" s="36" t="s">
        <v>16</v>
      </c>
      <c r="J75" s="36" t="s">
        <v>16</v>
      </c>
      <c r="K75" s="36" t="s">
        <v>16</v>
      </c>
      <c r="L75" s="36">
        <v>66</v>
      </c>
      <c r="M75" s="36" t="s">
        <v>16</v>
      </c>
      <c r="N75" s="36" t="s">
        <v>16</v>
      </c>
      <c r="O75" s="36" t="s">
        <v>16</v>
      </c>
      <c r="P75" s="36" t="s">
        <v>16</v>
      </c>
      <c r="Q75" s="50">
        <v>66</v>
      </c>
      <c r="R75" s="44"/>
    </row>
    <row r="76" spans="1:18" ht="13.5">
      <c r="A76" s="10" t="s">
        <v>383</v>
      </c>
      <c r="B76" s="36" t="s">
        <v>16</v>
      </c>
      <c r="C76" s="36" t="s">
        <v>16</v>
      </c>
      <c r="D76" s="36" t="s">
        <v>16</v>
      </c>
      <c r="E76" s="36" t="s">
        <v>16</v>
      </c>
      <c r="F76" s="36" t="s">
        <v>16</v>
      </c>
      <c r="G76" s="36" t="s">
        <v>16</v>
      </c>
      <c r="H76" s="36" t="s">
        <v>16</v>
      </c>
      <c r="I76" s="36" t="s">
        <v>16</v>
      </c>
      <c r="J76" s="36" t="s">
        <v>16</v>
      </c>
      <c r="K76" s="36">
        <v>93</v>
      </c>
      <c r="L76" s="36" t="s">
        <v>16</v>
      </c>
      <c r="M76" s="36" t="s">
        <v>16</v>
      </c>
      <c r="N76" s="36" t="s">
        <v>16</v>
      </c>
      <c r="O76" s="36" t="s">
        <v>16</v>
      </c>
      <c r="P76" s="36" t="s">
        <v>16</v>
      </c>
      <c r="Q76" s="50">
        <v>93</v>
      </c>
      <c r="R76" s="44"/>
    </row>
    <row r="77" spans="1:18" ht="12.75">
      <c r="A77" s="10" t="s">
        <v>60</v>
      </c>
      <c r="B77" s="36">
        <v>993</v>
      </c>
      <c r="C77" s="36" t="s">
        <v>16</v>
      </c>
      <c r="D77" s="36">
        <v>69</v>
      </c>
      <c r="E77" s="36">
        <v>66</v>
      </c>
      <c r="F77" s="36">
        <v>21</v>
      </c>
      <c r="G77" s="36" t="s">
        <v>16</v>
      </c>
      <c r="H77" s="36" t="s">
        <v>16</v>
      </c>
      <c r="I77" s="36" t="s">
        <v>16</v>
      </c>
      <c r="J77" s="36">
        <v>70</v>
      </c>
      <c r="K77" s="36" t="s">
        <v>16</v>
      </c>
      <c r="L77" s="36" t="s">
        <v>16</v>
      </c>
      <c r="M77" s="36" t="s">
        <v>16</v>
      </c>
      <c r="N77" s="36" t="s">
        <v>16</v>
      </c>
      <c r="O77" s="36" t="s">
        <v>16</v>
      </c>
      <c r="P77" s="36" t="s">
        <v>16</v>
      </c>
      <c r="Q77" s="50">
        <v>1219</v>
      </c>
      <c r="R77" s="47"/>
    </row>
    <row r="78" spans="1:18" ht="12.75">
      <c r="A78" s="10" t="s">
        <v>61</v>
      </c>
      <c r="B78" s="36" t="s">
        <v>16</v>
      </c>
      <c r="C78" s="36" t="s">
        <v>16</v>
      </c>
      <c r="D78" s="36" t="s">
        <v>16</v>
      </c>
      <c r="E78" s="36" t="s">
        <v>16</v>
      </c>
      <c r="F78" s="36" t="s">
        <v>16</v>
      </c>
      <c r="G78" s="36" t="s">
        <v>16</v>
      </c>
      <c r="H78" s="36" t="s">
        <v>16</v>
      </c>
      <c r="I78" s="36" t="s">
        <v>16</v>
      </c>
      <c r="J78" s="36" t="s">
        <v>16</v>
      </c>
      <c r="K78" s="36" t="s">
        <v>16</v>
      </c>
      <c r="L78" s="36" t="s">
        <v>16</v>
      </c>
      <c r="M78" s="36" t="s">
        <v>16</v>
      </c>
      <c r="N78" s="36">
        <v>146</v>
      </c>
      <c r="O78" s="36" t="s">
        <v>16</v>
      </c>
      <c r="P78" s="22">
        <v>394</v>
      </c>
      <c r="Q78" s="50">
        <v>540</v>
      </c>
      <c r="R78" s="47"/>
    </row>
    <row r="79" spans="1:18" ht="12.75">
      <c r="A79" s="10" t="s">
        <v>416</v>
      </c>
      <c r="B79" s="36" t="s">
        <v>16</v>
      </c>
      <c r="C79" s="36" t="s">
        <v>16</v>
      </c>
      <c r="D79" s="36" t="s">
        <v>16</v>
      </c>
      <c r="E79" s="36" t="s">
        <v>16</v>
      </c>
      <c r="F79" s="36" t="s">
        <v>16</v>
      </c>
      <c r="G79" s="36" t="s">
        <v>16</v>
      </c>
      <c r="H79" s="36" t="s">
        <v>16</v>
      </c>
      <c r="I79" s="36" t="s">
        <v>16</v>
      </c>
      <c r="J79" s="36">
        <v>406</v>
      </c>
      <c r="K79" s="36" t="s">
        <v>16</v>
      </c>
      <c r="L79" s="36" t="s">
        <v>16</v>
      </c>
      <c r="M79" s="36" t="s">
        <v>16</v>
      </c>
      <c r="N79" s="36" t="s">
        <v>16</v>
      </c>
      <c r="O79" s="36" t="s">
        <v>16</v>
      </c>
      <c r="P79" s="36" t="s">
        <v>16</v>
      </c>
      <c r="Q79" s="50">
        <v>406</v>
      </c>
      <c r="R79" s="48"/>
    </row>
    <row r="80" spans="1:18" ht="12.75">
      <c r="A80" s="10" t="s">
        <v>62</v>
      </c>
      <c r="B80" s="36" t="s">
        <v>16</v>
      </c>
      <c r="C80" s="36" t="s">
        <v>16</v>
      </c>
      <c r="D80" s="36">
        <v>552</v>
      </c>
      <c r="E80" s="36" t="s">
        <v>16</v>
      </c>
      <c r="F80" s="36">
        <v>500</v>
      </c>
      <c r="G80" s="36" t="s">
        <v>16</v>
      </c>
      <c r="H80" s="36" t="s">
        <v>16</v>
      </c>
      <c r="I80" s="36" t="s">
        <v>16</v>
      </c>
      <c r="J80" s="36" t="s">
        <v>16</v>
      </c>
      <c r="K80" s="36" t="s">
        <v>16</v>
      </c>
      <c r="L80" s="36" t="s">
        <v>16</v>
      </c>
      <c r="M80" s="36" t="s">
        <v>16</v>
      </c>
      <c r="N80" s="36" t="s">
        <v>16</v>
      </c>
      <c r="O80" s="36" t="s">
        <v>16</v>
      </c>
      <c r="P80" s="36" t="s">
        <v>16</v>
      </c>
      <c r="Q80" s="50">
        <v>1052</v>
      </c>
      <c r="R80" s="47"/>
    </row>
    <row r="81" spans="1:18" ht="12.75">
      <c r="A81" s="10" t="s">
        <v>384</v>
      </c>
      <c r="B81" s="36">
        <v>118</v>
      </c>
      <c r="C81" s="36" t="s">
        <v>16</v>
      </c>
      <c r="D81" s="36">
        <v>1117</v>
      </c>
      <c r="E81" s="36" t="s">
        <v>16</v>
      </c>
      <c r="F81" s="36">
        <v>1536</v>
      </c>
      <c r="G81" s="36" t="s">
        <v>16</v>
      </c>
      <c r="H81" s="36" t="s">
        <v>16</v>
      </c>
      <c r="I81" s="36" t="s">
        <v>16</v>
      </c>
      <c r="J81" s="36" t="s">
        <v>16</v>
      </c>
      <c r="K81" s="36" t="s">
        <v>16</v>
      </c>
      <c r="L81" s="36" t="s">
        <v>16</v>
      </c>
      <c r="M81" s="36" t="s">
        <v>16</v>
      </c>
      <c r="N81" s="36" t="s">
        <v>16</v>
      </c>
      <c r="O81" s="36" t="s">
        <v>16</v>
      </c>
      <c r="P81" s="36" t="s">
        <v>16</v>
      </c>
      <c r="Q81" s="50">
        <v>2772</v>
      </c>
      <c r="R81" s="47"/>
    </row>
    <row r="82" spans="1:18" ht="12.75">
      <c r="A82" s="10" t="s">
        <v>63</v>
      </c>
      <c r="B82" s="36" t="s">
        <v>16</v>
      </c>
      <c r="C82" s="36" t="s">
        <v>16</v>
      </c>
      <c r="D82" s="36" t="s">
        <v>16</v>
      </c>
      <c r="E82" s="36" t="s">
        <v>16</v>
      </c>
      <c r="F82" s="36" t="s">
        <v>16</v>
      </c>
      <c r="G82" s="36" t="s">
        <v>16</v>
      </c>
      <c r="H82" s="36" t="s">
        <v>16</v>
      </c>
      <c r="I82" s="36" t="s">
        <v>16</v>
      </c>
      <c r="J82" s="36" t="s">
        <v>16</v>
      </c>
      <c r="K82" s="36">
        <v>172</v>
      </c>
      <c r="L82" s="36" t="s">
        <v>16</v>
      </c>
      <c r="M82" s="36" t="s">
        <v>16</v>
      </c>
      <c r="N82" s="36" t="s">
        <v>16</v>
      </c>
      <c r="O82" s="36" t="s">
        <v>16</v>
      </c>
      <c r="P82" s="36" t="s">
        <v>16</v>
      </c>
      <c r="Q82" s="50">
        <v>172</v>
      </c>
      <c r="R82" s="47"/>
    </row>
    <row r="83" spans="1:18" ht="12.75">
      <c r="A83" s="10" t="s">
        <v>64</v>
      </c>
      <c r="B83" s="36" t="s">
        <v>16</v>
      </c>
      <c r="C83" s="36" t="s">
        <v>16</v>
      </c>
      <c r="D83" s="36" t="s">
        <v>16</v>
      </c>
      <c r="E83" s="36" t="s">
        <v>16</v>
      </c>
      <c r="F83" s="36">
        <v>22</v>
      </c>
      <c r="G83" s="36" t="s">
        <v>16</v>
      </c>
      <c r="H83" s="36" t="s">
        <v>16</v>
      </c>
      <c r="I83" s="36" t="s">
        <v>16</v>
      </c>
      <c r="J83" s="36" t="s">
        <v>16</v>
      </c>
      <c r="K83" s="36" t="s">
        <v>16</v>
      </c>
      <c r="L83" s="36" t="s">
        <v>16</v>
      </c>
      <c r="M83" s="36" t="s">
        <v>16</v>
      </c>
      <c r="N83" s="36" t="s">
        <v>16</v>
      </c>
      <c r="O83" s="36" t="s">
        <v>16</v>
      </c>
      <c r="P83" s="36" t="s">
        <v>16</v>
      </c>
      <c r="Q83" s="50">
        <v>22</v>
      </c>
      <c r="R83" s="47"/>
    </row>
    <row r="84" spans="1:18" ht="12.75">
      <c r="A84" s="10" t="s">
        <v>385</v>
      </c>
      <c r="B84" s="36" t="s">
        <v>16</v>
      </c>
      <c r="C84" s="36" t="s">
        <v>16</v>
      </c>
      <c r="D84" s="36" t="s">
        <v>16</v>
      </c>
      <c r="E84" s="36" t="s">
        <v>16</v>
      </c>
      <c r="F84" s="36">
        <v>74</v>
      </c>
      <c r="G84" s="36" t="s">
        <v>16</v>
      </c>
      <c r="H84" s="36" t="s">
        <v>16</v>
      </c>
      <c r="I84" s="36" t="s">
        <v>16</v>
      </c>
      <c r="J84" s="36" t="s">
        <v>16</v>
      </c>
      <c r="K84" s="36" t="s">
        <v>16</v>
      </c>
      <c r="L84" s="36" t="s">
        <v>16</v>
      </c>
      <c r="M84" s="36" t="s">
        <v>16</v>
      </c>
      <c r="N84" s="36" t="s">
        <v>16</v>
      </c>
      <c r="O84" s="36" t="s">
        <v>16</v>
      </c>
      <c r="P84" s="36" t="s">
        <v>16</v>
      </c>
      <c r="Q84" s="50">
        <v>74</v>
      </c>
      <c r="R84" s="47"/>
    </row>
    <row r="85" spans="1:18" ht="12.75">
      <c r="A85" s="10" t="s">
        <v>65</v>
      </c>
      <c r="B85" s="36" t="s">
        <v>16</v>
      </c>
      <c r="C85" s="36">
        <v>443</v>
      </c>
      <c r="D85" s="36" t="s">
        <v>16</v>
      </c>
      <c r="E85" s="36">
        <v>45</v>
      </c>
      <c r="F85" s="36" t="s">
        <v>16</v>
      </c>
      <c r="G85" s="36" t="s">
        <v>16</v>
      </c>
      <c r="H85" s="36" t="s">
        <v>16</v>
      </c>
      <c r="I85" s="36" t="s">
        <v>16</v>
      </c>
      <c r="J85" s="36" t="s">
        <v>16</v>
      </c>
      <c r="K85" s="36" t="s">
        <v>16</v>
      </c>
      <c r="L85" s="36" t="s">
        <v>16</v>
      </c>
      <c r="M85" s="36" t="s">
        <v>16</v>
      </c>
      <c r="N85" s="36" t="s">
        <v>16</v>
      </c>
      <c r="O85" s="36" t="s">
        <v>16</v>
      </c>
      <c r="P85" s="36" t="s">
        <v>16</v>
      </c>
      <c r="Q85" s="50">
        <v>488</v>
      </c>
      <c r="R85" s="47"/>
    </row>
    <row r="86" spans="1:18" ht="12.75">
      <c r="A86" s="10" t="s">
        <v>66</v>
      </c>
      <c r="B86" s="36" t="s">
        <v>16</v>
      </c>
      <c r="C86" s="36">
        <v>11</v>
      </c>
      <c r="D86" s="36" t="s">
        <v>16</v>
      </c>
      <c r="E86" s="36" t="s">
        <v>16</v>
      </c>
      <c r="F86" s="36" t="s">
        <v>16</v>
      </c>
      <c r="G86" s="36">
        <v>37</v>
      </c>
      <c r="H86" s="36" t="s">
        <v>16</v>
      </c>
      <c r="I86" s="36" t="s">
        <v>16</v>
      </c>
      <c r="J86" s="36" t="s">
        <v>16</v>
      </c>
      <c r="K86" s="36" t="s">
        <v>16</v>
      </c>
      <c r="L86" s="36" t="s">
        <v>16</v>
      </c>
      <c r="M86" s="36" t="s">
        <v>16</v>
      </c>
      <c r="N86" s="36" t="s">
        <v>16</v>
      </c>
      <c r="O86" s="36" t="s">
        <v>16</v>
      </c>
      <c r="P86" s="36" t="s">
        <v>16</v>
      </c>
      <c r="Q86" s="50">
        <v>48</v>
      </c>
      <c r="R86" s="47"/>
    </row>
    <row r="87" spans="1:18" ht="12.75">
      <c r="A87" s="10" t="s">
        <v>67</v>
      </c>
      <c r="B87" s="36">
        <v>72</v>
      </c>
      <c r="C87" s="36">
        <v>71</v>
      </c>
      <c r="D87" s="36" t="s">
        <v>16</v>
      </c>
      <c r="E87" s="36" t="s">
        <v>16</v>
      </c>
      <c r="F87" s="36" t="s">
        <v>16</v>
      </c>
      <c r="G87" s="36">
        <v>21</v>
      </c>
      <c r="H87" s="36" t="s">
        <v>16</v>
      </c>
      <c r="I87" s="36" t="s">
        <v>16</v>
      </c>
      <c r="J87" s="36" t="s">
        <v>16</v>
      </c>
      <c r="K87" s="36" t="s">
        <v>16</v>
      </c>
      <c r="L87" s="36" t="s">
        <v>16</v>
      </c>
      <c r="M87" s="36" t="s">
        <v>16</v>
      </c>
      <c r="N87" s="36" t="s">
        <v>16</v>
      </c>
      <c r="O87" s="36" t="s">
        <v>16</v>
      </c>
      <c r="P87" s="36" t="s">
        <v>16</v>
      </c>
      <c r="Q87" s="50">
        <v>165</v>
      </c>
      <c r="R87" s="47"/>
    </row>
    <row r="88" spans="1:18" ht="12.75">
      <c r="A88" s="10" t="s">
        <v>68</v>
      </c>
      <c r="B88" s="36">
        <v>492</v>
      </c>
      <c r="C88" s="36" t="s">
        <v>16</v>
      </c>
      <c r="D88" s="36" t="s">
        <v>16</v>
      </c>
      <c r="E88" s="36">
        <v>9</v>
      </c>
      <c r="F88" s="36" t="s">
        <v>16</v>
      </c>
      <c r="G88" s="36" t="s">
        <v>16</v>
      </c>
      <c r="H88" s="36">
        <v>32</v>
      </c>
      <c r="I88" s="36" t="s">
        <v>16</v>
      </c>
      <c r="J88" s="36" t="s">
        <v>16</v>
      </c>
      <c r="K88" s="36" t="s">
        <v>16</v>
      </c>
      <c r="L88" s="36" t="s">
        <v>16</v>
      </c>
      <c r="M88" s="36" t="s">
        <v>16</v>
      </c>
      <c r="N88" s="36" t="s">
        <v>16</v>
      </c>
      <c r="O88" s="36" t="s">
        <v>16</v>
      </c>
      <c r="P88" s="36" t="s">
        <v>16</v>
      </c>
      <c r="Q88" s="50">
        <v>533</v>
      </c>
      <c r="R88" s="47"/>
    </row>
    <row r="89" spans="1:18" ht="12.75">
      <c r="A89" s="10" t="s">
        <v>69</v>
      </c>
      <c r="B89" s="36">
        <v>206</v>
      </c>
      <c r="C89" s="36" t="s">
        <v>16</v>
      </c>
      <c r="D89" s="36" t="s">
        <v>16</v>
      </c>
      <c r="E89" s="36">
        <v>112</v>
      </c>
      <c r="F89" s="36" t="s">
        <v>16</v>
      </c>
      <c r="G89" s="36" t="s">
        <v>16</v>
      </c>
      <c r="H89" s="36" t="s">
        <v>16</v>
      </c>
      <c r="I89" s="36" t="s">
        <v>16</v>
      </c>
      <c r="J89" s="36" t="s">
        <v>16</v>
      </c>
      <c r="K89" s="36" t="s">
        <v>16</v>
      </c>
      <c r="L89" s="36" t="s">
        <v>16</v>
      </c>
      <c r="M89" s="36" t="s">
        <v>16</v>
      </c>
      <c r="N89" s="36" t="s">
        <v>16</v>
      </c>
      <c r="O89" s="36" t="s">
        <v>16</v>
      </c>
      <c r="P89" s="36" t="s">
        <v>16</v>
      </c>
      <c r="Q89" s="50">
        <v>318</v>
      </c>
      <c r="R89" s="47"/>
    </row>
    <row r="90" spans="1:18" ht="12.75">
      <c r="A90" s="10" t="s">
        <v>70</v>
      </c>
      <c r="B90" s="36">
        <v>9</v>
      </c>
      <c r="C90" s="36" t="s">
        <v>16</v>
      </c>
      <c r="D90" s="36" t="s">
        <v>16</v>
      </c>
      <c r="E90" s="36" t="s">
        <v>16</v>
      </c>
      <c r="F90" s="36" t="s">
        <v>16</v>
      </c>
      <c r="G90" s="36" t="s">
        <v>16</v>
      </c>
      <c r="H90" s="36" t="s">
        <v>16</v>
      </c>
      <c r="I90" s="36" t="s">
        <v>16</v>
      </c>
      <c r="J90" s="36" t="s">
        <v>16</v>
      </c>
      <c r="K90" s="36" t="s">
        <v>16</v>
      </c>
      <c r="L90" s="36" t="s">
        <v>16</v>
      </c>
      <c r="M90" s="36" t="s">
        <v>16</v>
      </c>
      <c r="N90" s="36" t="s">
        <v>16</v>
      </c>
      <c r="O90" s="36" t="s">
        <v>16</v>
      </c>
      <c r="P90" s="36" t="s">
        <v>16</v>
      </c>
      <c r="Q90" s="50">
        <v>9</v>
      </c>
      <c r="R90" s="47"/>
    </row>
    <row r="91" spans="1:18" ht="12.75">
      <c r="A91" s="10" t="s">
        <v>71</v>
      </c>
      <c r="B91" s="36" t="s">
        <v>16</v>
      </c>
      <c r="C91" s="36" t="s">
        <v>16</v>
      </c>
      <c r="D91" s="36">
        <v>1171</v>
      </c>
      <c r="E91" s="36" t="s">
        <v>16</v>
      </c>
      <c r="F91" s="36">
        <v>603</v>
      </c>
      <c r="G91" s="36" t="s">
        <v>16</v>
      </c>
      <c r="H91" s="36" t="s">
        <v>16</v>
      </c>
      <c r="I91" s="36" t="s">
        <v>16</v>
      </c>
      <c r="J91" s="36">
        <v>17</v>
      </c>
      <c r="K91" s="36" t="s">
        <v>16</v>
      </c>
      <c r="L91" s="36" t="s">
        <v>16</v>
      </c>
      <c r="M91" s="36" t="s">
        <v>16</v>
      </c>
      <c r="N91" s="36" t="s">
        <v>16</v>
      </c>
      <c r="O91" s="36" t="s">
        <v>16</v>
      </c>
      <c r="P91" s="36" t="s">
        <v>16</v>
      </c>
      <c r="Q91" s="50">
        <v>1790</v>
      </c>
      <c r="R91" s="47"/>
    </row>
    <row r="92" spans="1:18" ht="12.75">
      <c r="A92" s="10" t="s">
        <v>72</v>
      </c>
      <c r="B92" s="36" t="s">
        <v>16</v>
      </c>
      <c r="C92" s="36" t="s">
        <v>16</v>
      </c>
      <c r="D92" s="36">
        <v>1227</v>
      </c>
      <c r="E92" s="36" t="s">
        <v>16</v>
      </c>
      <c r="F92" s="36">
        <v>964</v>
      </c>
      <c r="G92" s="36" t="s">
        <v>16</v>
      </c>
      <c r="H92" s="36" t="s">
        <v>16</v>
      </c>
      <c r="I92" s="36" t="s">
        <v>16</v>
      </c>
      <c r="J92" s="36" t="s">
        <v>16</v>
      </c>
      <c r="K92" s="36" t="s">
        <v>16</v>
      </c>
      <c r="L92" s="36" t="s">
        <v>16</v>
      </c>
      <c r="M92" s="36" t="s">
        <v>16</v>
      </c>
      <c r="N92" s="36" t="s">
        <v>16</v>
      </c>
      <c r="O92" s="36" t="s">
        <v>16</v>
      </c>
      <c r="P92" s="36" t="s">
        <v>16</v>
      </c>
      <c r="Q92" s="50">
        <v>2190</v>
      </c>
      <c r="R92" s="47"/>
    </row>
    <row r="93" spans="1:18" ht="12.75">
      <c r="A93" s="10" t="s">
        <v>72</v>
      </c>
      <c r="B93" s="36" t="s">
        <v>16</v>
      </c>
      <c r="C93" s="36" t="s">
        <v>16</v>
      </c>
      <c r="D93" s="36">
        <v>598</v>
      </c>
      <c r="E93" s="36" t="s">
        <v>16</v>
      </c>
      <c r="F93" s="36">
        <v>381</v>
      </c>
      <c r="G93" s="36" t="s">
        <v>16</v>
      </c>
      <c r="H93" s="36" t="s">
        <v>16</v>
      </c>
      <c r="I93" s="36" t="s">
        <v>16</v>
      </c>
      <c r="J93" s="36" t="s">
        <v>16</v>
      </c>
      <c r="K93" s="36" t="s">
        <v>16</v>
      </c>
      <c r="L93" s="36" t="s">
        <v>16</v>
      </c>
      <c r="M93" s="36" t="s">
        <v>16</v>
      </c>
      <c r="N93" s="36" t="s">
        <v>16</v>
      </c>
      <c r="O93" s="36" t="s">
        <v>16</v>
      </c>
      <c r="P93" s="36" t="s">
        <v>16</v>
      </c>
      <c r="Q93" s="50">
        <v>978</v>
      </c>
      <c r="R93" s="47"/>
    </row>
    <row r="94" spans="1:18" ht="12.75">
      <c r="A94" s="10" t="s">
        <v>417</v>
      </c>
      <c r="B94" s="36" t="s">
        <v>16</v>
      </c>
      <c r="C94" s="36" t="s">
        <v>16</v>
      </c>
      <c r="D94" s="36">
        <v>25</v>
      </c>
      <c r="E94" s="36" t="s">
        <v>16</v>
      </c>
      <c r="F94" s="36">
        <v>1752</v>
      </c>
      <c r="G94" s="36" t="s">
        <v>16</v>
      </c>
      <c r="H94" s="36" t="s">
        <v>16</v>
      </c>
      <c r="I94" s="36" t="s">
        <v>16</v>
      </c>
      <c r="J94" s="36" t="s">
        <v>16</v>
      </c>
      <c r="K94" s="36" t="s">
        <v>16</v>
      </c>
      <c r="L94" s="36" t="s">
        <v>16</v>
      </c>
      <c r="M94" s="36" t="s">
        <v>16</v>
      </c>
      <c r="N94" s="36" t="s">
        <v>16</v>
      </c>
      <c r="O94" s="36" t="s">
        <v>16</v>
      </c>
      <c r="P94" s="36" t="s">
        <v>16</v>
      </c>
      <c r="Q94" s="50">
        <v>1777</v>
      </c>
      <c r="R94" s="47"/>
    </row>
    <row r="95" spans="1:18" ht="12.75">
      <c r="A95" s="10" t="s">
        <v>386</v>
      </c>
      <c r="B95" s="36" t="s">
        <v>16</v>
      </c>
      <c r="C95" s="36" t="s">
        <v>16</v>
      </c>
      <c r="D95" s="36">
        <v>197</v>
      </c>
      <c r="E95" s="36" t="s">
        <v>16</v>
      </c>
      <c r="F95" s="36">
        <v>177</v>
      </c>
      <c r="G95" s="36" t="s">
        <v>16</v>
      </c>
      <c r="H95" s="36" t="s">
        <v>16</v>
      </c>
      <c r="I95" s="36" t="s">
        <v>16</v>
      </c>
      <c r="J95" s="36" t="s">
        <v>16</v>
      </c>
      <c r="K95" s="36" t="s">
        <v>16</v>
      </c>
      <c r="L95" s="36" t="s">
        <v>16</v>
      </c>
      <c r="M95" s="36" t="s">
        <v>16</v>
      </c>
      <c r="N95" s="36" t="s">
        <v>16</v>
      </c>
      <c r="O95" s="36" t="s">
        <v>16</v>
      </c>
      <c r="P95" s="22" t="s">
        <v>16</v>
      </c>
      <c r="Q95" s="50">
        <v>374</v>
      </c>
      <c r="R95" s="47"/>
    </row>
    <row r="96" spans="1:18" ht="12.75">
      <c r="A96" s="10" t="s">
        <v>73</v>
      </c>
      <c r="B96" s="36" t="s">
        <v>16</v>
      </c>
      <c r="C96" s="36" t="s">
        <v>16</v>
      </c>
      <c r="D96" s="22">
        <v>22</v>
      </c>
      <c r="E96" s="36" t="s">
        <v>16</v>
      </c>
      <c r="F96" s="22" t="s">
        <v>16</v>
      </c>
      <c r="G96" s="36" t="s">
        <v>16</v>
      </c>
      <c r="H96" s="36" t="s">
        <v>16</v>
      </c>
      <c r="I96" s="36" t="s">
        <v>16</v>
      </c>
      <c r="J96" s="36" t="s">
        <v>16</v>
      </c>
      <c r="K96" s="36">
        <v>19</v>
      </c>
      <c r="L96" s="36" t="s">
        <v>16</v>
      </c>
      <c r="M96" s="36" t="s">
        <v>16</v>
      </c>
      <c r="N96" s="36">
        <v>1100</v>
      </c>
      <c r="O96" s="36">
        <v>148</v>
      </c>
      <c r="P96" s="22">
        <v>8059</v>
      </c>
      <c r="Q96" s="50">
        <v>9347</v>
      </c>
      <c r="R96" s="47"/>
    </row>
    <row r="97" spans="1:18" ht="12.75">
      <c r="A97" s="10" t="s">
        <v>74</v>
      </c>
      <c r="B97" s="36" t="s">
        <v>16</v>
      </c>
      <c r="C97" s="36" t="s">
        <v>16</v>
      </c>
      <c r="D97" s="36" t="s">
        <v>16</v>
      </c>
      <c r="E97" s="36" t="s">
        <v>16</v>
      </c>
      <c r="F97" s="36" t="s">
        <v>16</v>
      </c>
      <c r="G97" s="36" t="s">
        <v>16</v>
      </c>
      <c r="H97" s="36" t="s">
        <v>16</v>
      </c>
      <c r="I97" s="36" t="s">
        <v>16</v>
      </c>
      <c r="J97" s="36" t="s">
        <v>16</v>
      </c>
      <c r="K97" s="36" t="s">
        <v>16</v>
      </c>
      <c r="L97" s="36" t="s">
        <v>16</v>
      </c>
      <c r="M97" s="36" t="s">
        <v>16</v>
      </c>
      <c r="N97" s="36" t="s">
        <v>16</v>
      </c>
      <c r="O97" s="36">
        <v>2</v>
      </c>
      <c r="P97" s="36">
        <v>102</v>
      </c>
      <c r="Q97" s="50">
        <v>104</v>
      </c>
      <c r="R97" s="47"/>
    </row>
    <row r="98" spans="1:18" ht="12.75">
      <c r="A98" s="10" t="s">
        <v>75</v>
      </c>
      <c r="B98" s="36">
        <v>394</v>
      </c>
      <c r="C98" s="36" t="s">
        <v>16</v>
      </c>
      <c r="D98" s="36">
        <v>275</v>
      </c>
      <c r="E98" s="36" t="s">
        <v>16</v>
      </c>
      <c r="F98" s="36">
        <v>86</v>
      </c>
      <c r="G98" s="36" t="s">
        <v>16</v>
      </c>
      <c r="H98" s="36">
        <v>19</v>
      </c>
      <c r="I98" s="36" t="s">
        <v>16</v>
      </c>
      <c r="J98" s="36" t="s">
        <v>16</v>
      </c>
      <c r="K98" s="36" t="s">
        <v>16</v>
      </c>
      <c r="L98" s="36" t="s">
        <v>16</v>
      </c>
      <c r="M98" s="22" t="s">
        <v>16</v>
      </c>
      <c r="N98" s="36" t="s">
        <v>16</v>
      </c>
      <c r="O98" s="22" t="s">
        <v>16</v>
      </c>
      <c r="P98" s="22" t="s">
        <v>16</v>
      </c>
      <c r="Q98" s="50">
        <v>774</v>
      </c>
      <c r="R98" s="47"/>
    </row>
    <row r="99" spans="1:18" ht="12.75">
      <c r="A99" s="10" t="s">
        <v>76</v>
      </c>
      <c r="B99" s="36" t="s">
        <v>16</v>
      </c>
      <c r="C99" s="36" t="s">
        <v>16</v>
      </c>
      <c r="D99" s="36">
        <v>259</v>
      </c>
      <c r="E99" s="36" t="s">
        <v>16</v>
      </c>
      <c r="F99" s="36">
        <v>1093</v>
      </c>
      <c r="G99" s="36" t="s">
        <v>16</v>
      </c>
      <c r="H99" s="36" t="s">
        <v>16</v>
      </c>
      <c r="I99" s="36" t="s">
        <v>16</v>
      </c>
      <c r="J99" s="36" t="s">
        <v>16</v>
      </c>
      <c r="K99" s="36" t="s">
        <v>16</v>
      </c>
      <c r="L99" s="36" t="s">
        <v>16</v>
      </c>
      <c r="M99" s="36" t="s">
        <v>16</v>
      </c>
      <c r="N99" s="36" t="s">
        <v>16</v>
      </c>
      <c r="O99" s="36" t="s">
        <v>16</v>
      </c>
      <c r="P99" s="36" t="s">
        <v>16</v>
      </c>
      <c r="Q99" s="50">
        <v>1352</v>
      </c>
      <c r="R99" s="47"/>
    </row>
    <row r="100" spans="1:18" ht="12.75">
      <c r="A100" s="10" t="s">
        <v>76</v>
      </c>
      <c r="B100" s="22" t="s">
        <v>16</v>
      </c>
      <c r="C100" s="36" t="s">
        <v>16</v>
      </c>
      <c r="D100" s="36">
        <v>984</v>
      </c>
      <c r="E100" s="36" t="s">
        <v>16</v>
      </c>
      <c r="F100" s="22">
        <v>1354</v>
      </c>
      <c r="G100" s="36" t="s">
        <v>16</v>
      </c>
      <c r="H100" s="36" t="s">
        <v>16</v>
      </c>
      <c r="I100" s="36" t="s">
        <v>16</v>
      </c>
      <c r="J100" s="36" t="s">
        <v>16</v>
      </c>
      <c r="K100" s="36" t="s">
        <v>16</v>
      </c>
      <c r="L100" s="36" t="s">
        <v>16</v>
      </c>
      <c r="M100" s="36" t="s">
        <v>16</v>
      </c>
      <c r="N100" s="36" t="s">
        <v>16</v>
      </c>
      <c r="O100" s="36" t="s">
        <v>16</v>
      </c>
      <c r="P100" s="22" t="s">
        <v>16</v>
      </c>
      <c r="Q100" s="50">
        <v>2338</v>
      </c>
      <c r="R100" s="47"/>
    </row>
    <row r="101" spans="1:18" ht="12.75">
      <c r="A101" s="10" t="s">
        <v>77</v>
      </c>
      <c r="B101" s="36">
        <v>4413</v>
      </c>
      <c r="C101" s="36">
        <v>35</v>
      </c>
      <c r="D101" s="36">
        <v>1117</v>
      </c>
      <c r="E101" s="36">
        <v>381</v>
      </c>
      <c r="F101" s="36">
        <v>1816</v>
      </c>
      <c r="G101" s="36">
        <v>7</v>
      </c>
      <c r="H101" s="36">
        <v>154</v>
      </c>
      <c r="I101" s="36" t="s">
        <v>16</v>
      </c>
      <c r="J101" s="36">
        <v>302</v>
      </c>
      <c r="K101" s="36" t="s">
        <v>16</v>
      </c>
      <c r="L101" s="36" t="s">
        <v>16</v>
      </c>
      <c r="M101" s="36" t="s">
        <v>16</v>
      </c>
      <c r="N101" s="36" t="s">
        <v>16</v>
      </c>
      <c r="O101" s="36" t="s">
        <v>16</v>
      </c>
      <c r="P101" s="36" t="s">
        <v>16</v>
      </c>
      <c r="Q101" s="50">
        <v>8227</v>
      </c>
      <c r="R101" s="47"/>
    </row>
    <row r="102" spans="1:18" ht="12.75">
      <c r="A102" s="10" t="s">
        <v>78</v>
      </c>
      <c r="B102" s="22">
        <v>7975</v>
      </c>
      <c r="C102" s="36">
        <v>152</v>
      </c>
      <c r="D102" s="36">
        <v>4758</v>
      </c>
      <c r="E102" s="36">
        <v>429</v>
      </c>
      <c r="F102" s="22">
        <v>5076</v>
      </c>
      <c r="G102" s="36">
        <v>37</v>
      </c>
      <c r="H102" s="36">
        <v>74</v>
      </c>
      <c r="I102" s="36" t="s">
        <v>16</v>
      </c>
      <c r="J102" s="36">
        <v>435</v>
      </c>
      <c r="K102" s="36">
        <v>408</v>
      </c>
      <c r="L102" s="36">
        <v>6</v>
      </c>
      <c r="M102" s="36" t="s">
        <v>16</v>
      </c>
      <c r="N102" s="36">
        <v>372</v>
      </c>
      <c r="O102" s="36">
        <v>100</v>
      </c>
      <c r="P102" s="22">
        <v>1639</v>
      </c>
      <c r="Q102" s="50">
        <v>21459</v>
      </c>
      <c r="R102" s="47"/>
    </row>
    <row r="103" spans="1:18" ht="12.75">
      <c r="A103" s="10" t="s">
        <v>79</v>
      </c>
      <c r="B103" s="22">
        <v>2646</v>
      </c>
      <c r="C103" s="36" t="s">
        <v>16</v>
      </c>
      <c r="D103" s="22">
        <v>107</v>
      </c>
      <c r="E103" s="36">
        <v>41</v>
      </c>
      <c r="F103" s="22">
        <v>886</v>
      </c>
      <c r="G103" s="36" t="s">
        <v>16</v>
      </c>
      <c r="H103" s="36" t="s">
        <v>16</v>
      </c>
      <c r="I103" s="36" t="s">
        <v>16</v>
      </c>
      <c r="J103" s="36" t="s">
        <v>16</v>
      </c>
      <c r="K103" s="36" t="s">
        <v>16</v>
      </c>
      <c r="L103" s="36" t="s">
        <v>16</v>
      </c>
      <c r="M103" s="36" t="s">
        <v>16</v>
      </c>
      <c r="N103" s="36" t="s">
        <v>16</v>
      </c>
      <c r="O103" s="22" t="s">
        <v>16</v>
      </c>
      <c r="P103" s="22" t="s">
        <v>16</v>
      </c>
      <c r="Q103" s="50">
        <v>3680</v>
      </c>
      <c r="R103" s="47"/>
    </row>
    <row r="104" spans="1:18" ht="12.75">
      <c r="A104" s="10" t="s">
        <v>80</v>
      </c>
      <c r="B104" s="22" t="s">
        <v>16</v>
      </c>
      <c r="C104" s="36" t="s">
        <v>16</v>
      </c>
      <c r="D104" s="36">
        <v>368</v>
      </c>
      <c r="E104" s="36" t="s">
        <v>16</v>
      </c>
      <c r="F104" s="36">
        <v>163</v>
      </c>
      <c r="G104" s="36" t="s">
        <v>16</v>
      </c>
      <c r="H104" s="36" t="s">
        <v>16</v>
      </c>
      <c r="I104" s="36" t="s">
        <v>16</v>
      </c>
      <c r="J104" s="36" t="s">
        <v>16</v>
      </c>
      <c r="K104" s="36" t="s">
        <v>16</v>
      </c>
      <c r="L104" s="36" t="s">
        <v>16</v>
      </c>
      <c r="M104" s="36" t="s">
        <v>16</v>
      </c>
      <c r="N104" s="36" t="s">
        <v>16</v>
      </c>
      <c r="O104" s="36" t="s">
        <v>16</v>
      </c>
      <c r="P104" s="22" t="s">
        <v>16</v>
      </c>
      <c r="Q104" s="50">
        <v>531</v>
      </c>
      <c r="R104" s="47"/>
    </row>
    <row r="105" spans="1:18" ht="12.75">
      <c r="A105" s="10" t="s">
        <v>81</v>
      </c>
      <c r="B105" s="36" t="s">
        <v>16</v>
      </c>
      <c r="C105" s="36" t="s">
        <v>16</v>
      </c>
      <c r="D105" s="36" t="s">
        <v>16</v>
      </c>
      <c r="E105" s="36" t="s">
        <v>16</v>
      </c>
      <c r="F105" s="36">
        <v>34</v>
      </c>
      <c r="G105" s="36" t="s">
        <v>16</v>
      </c>
      <c r="H105" s="36" t="s">
        <v>16</v>
      </c>
      <c r="I105" s="36" t="s">
        <v>16</v>
      </c>
      <c r="J105" s="36" t="s">
        <v>16</v>
      </c>
      <c r="K105" s="36" t="s">
        <v>16</v>
      </c>
      <c r="L105" s="36" t="s">
        <v>16</v>
      </c>
      <c r="M105" s="36" t="s">
        <v>16</v>
      </c>
      <c r="N105" s="36" t="s">
        <v>16</v>
      </c>
      <c r="O105" s="36" t="s">
        <v>16</v>
      </c>
      <c r="P105" s="36" t="s">
        <v>16</v>
      </c>
      <c r="Q105" s="50">
        <v>34</v>
      </c>
      <c r="R105" s="47"/>
    </row>
    <row r="106" spans="1:18" ht="12.75">
      <c r="A106" s="10" t="s">
        <v>82</v>
      </c>
      <c r="B106" s="36" t="s">
        <v>16</v>
      </c>
      <c r="C106" s="36" t="s">
        <v>16</v>
      </c>
      <c r="D106" s="22" t="s">
        <v>16</v>
      </c>
      <c r="E106" s="36" t="s">
        <v>16</v>
      </c>
      <c r="F106" s="22" t="s">
        <v>16</v>
      </c>
      <c r="G106" s="36" t="s">
        <v>16</v>
      </c>
      <c r="H106" s="36" t="s">
        <v>16</v>
      </c>
      <c r="I106" s="36" t="s">
        <v>16</v>
      </c>
      <c r="J106" s="36" t="s">
        <v>16</v>
      </c>
      <c r="K106" s="36" t="s">
        <v>16</v>
      </c>
      <c r="L106" s="36" t="s">
        <v>16</v>
      </c>
      <c r="M106" s="36" t="s">
        <v>16</v>
      </c>
      <c r="N106" s="36">
        <v>9</v>
      </c>
      <c r="O106" s="36">
        <v>25</v>
      </c>
      <c r="P106" s="22">
        <v>723</v>
      </c>
      <c r="Q106" s="50">
        <v>757</v>
      </c>
      <c r="R106" s="47"/>
    </row>
    <row r="107" spans="1:18" ht="12.75">
      <c r="A107" s="10" t="s">
        <v>83</v>
      </c>
      <c r="B107" s="36">
        <v>922</v>
      </c>
      <c r="C107" s="36" t="s">
        <v>16</v>
      </c>
      <c r="D107" s="36" t="s">
        <v>16</v>
      </c>
      <c r="E107" s="36">
        <v>107</v>
      </c>
      <c r="F107" s="22" t="s">
        <v>16</v>
      </c>
      <c r="G107" s="36" t="s">
        <v>16</v>
      </c>
      <c r="H107" s="36" t="s">
        <v>16</v>
      </c>
      <c r="I107" s="36" t="s">
        <v>16</v>
      </c>
      <c r="J107" s="36" t="s">
        <v>16</v>
      </c>
      <c r="K107" s="36" t="s">
        <v>16</v>
      </c>
      <c r="L107" s="36" t="s">
        <v>16</v>
      </c>
      <c r="M107" s="36" t="s">
        <v>16</v>
      </c>
      <c r="N107" s="36" t="s">
        <v>16</v>
      </c>
      <c r="O107" s="36" t="s">
        <v>16</v>
      </c>
      <c r="P107" s="22" t="s">
        <v>16</v>
      </c>
      <c r="Q107" s="50">
        <v>1029</v>
      </c>
      <c r="R107" s="47"/>
    </row>
    <row r="108" spans="1:18" ht="12.75">
      <c r="A108" s="10" t="s">
        <v>84</v>
      </c>
      <c r="B108" s="36">
        <v>5562</v>
      </c>
      <c r="C108" s="36" t="s">
        <v>16</v>
      </c>
      <c r="D108" s="36">
        <v>445</v>
      </c>
      <c r="E108" s="36">
        <v>613</v>
      </c>
      <c r="F108" s="36">
        <v>1568</v>
      </c>
      <c r="G108" s="36" t="s">
        <v>16</v>
      </c>
      <c r="H108" s="36">
        <v>90</v>
      </c>
      <c r="I108" s="36" t="s">
        <v>16</v>
      </c>
      <c r="J108" s="36">
        <v>295</v>
      </c>
      <c r="K108" s="36" t="s">
        <v>16</v>
      </c>
      <c r="L108" s="36" t="s">
        <v>16</v>
      </c>
      <c r="M108" s="36" t="s">
        <v>16</v>
      </c>
      <c r="N108" s="36" t="s">
        <v>16</v>
      </c>
      <c r="O108" s="36" t="s">
        <v>16</v>
      </c>
      <c r="P108" s="36" t="s">
        <v>16</v>
      </c>
      <c r="Q108" s="50">
        <v>8573</v>
      </c>
      <c r="R108" s="47"/>
    </row>
    <row r="109" spans="1:18" ht="12.75">
      <c r="A109" s="10" t="s">
        <v>85</v>
      </c>
      <c r="B109" s="36" t="s">
        <v>16</v>
      </c>
      <c r="C109" s="36" t="s">
        <v>16</v>
      </c>
      <c r="D109" s="36" t="s">
        <v>16</v>
      </c>
      <c r="E109" s="36" t="s">
        <v>16</v>
      </c>
      <c r="F109" s="36" t="s">
        <v>16</v>
      </c>
      <c r="G109" s="36" t="s">
        <v>16</v>
      </c>
      <c r="H109" s="36" t="s">
        <v>16</v>
      </c>
      <c r="I109" s="36" t="s">
        <v>16</v>
      </c>
      <c r="J109" s="36" t="s">
        <v>16</v>
      </c>
      <c r="K109" s="36" t="s">
        <v>16</v>
      </c>
      <c r="L109" s="36" t="s">
        <v>16</v>
      </c>
      <c r="M109" s="36" t="s">
        <v>16</v>
      </c>
      <c r="N109" s="36">
        <v>396</v>
      </c>
      <c r="O109" s="36">
        <v>137</v>
      </c>
      <c r="P109" s="36">
        <v>2564</v>
      </c>
      <c r="Q109" s="50">
        <v>3097</v>
      </c>
      <c r="R109" s="47"/>
    </row>
    <row r="110" spans="1:18" ht="12.75">
      <c r="A110" s="10" t="s">
        <v>86</v>
      </c>
      <c r="B110" s="36">
        <v>1222</v>
      </c>
      <c r="C110" s="36">
        <v>35</v>
      </c>
      <c r="D110" s="36">
        <v>195</v>
      </c>
      <c r="E110" s="36">
        <v>182</v>
      </c>
      <c r="F110" s="36">
        <v>197</v>
      </c>
      <c r="G110" s="36" t="s">
        <v>16</v>
      </c>
      <c r="H110" s="36">
        <v>61</v>
      </c>
      <c r="I110" s="36" t="s">
        <v>16</v>
      </c>
      <c r="J110" s="36">
        <v>43</v>
      </c>
      <c r="K110" s="36" t="s">
        <v>16</v>
      </c>
      <c r="L110" s="36" t="s">
        <v>16</v>
      </c>
      <c r="M110" s="36" t="s">
        <v>16</v>
      </c>
      <c r="N110" s="36" t="s">
        <v>16</v>
      </c>
      <c r="O110" s="36" t="s">
        <v>16</v>
      </c>
      <c r="P110" s="36" t="s">
        <v>16</v>
      </c>
      <c r="Q110" s="50">
        <v>1933</v>
      </c>
      <c r="R110" s="47"/>
    </row>
    <row r="111" spans="1:18" ht="12.75">
      <c r="A111" s="10" t="s">
        <v>148</v>
      </c>
      <c r="B111" s="36">
        <v>2032</v>
      </c>
      <c r="C111" s="36" t="s">
        <v>16</v>
      </c>
      <c r="D111" s="36">
        <v>544</v>
      </c>
      <c r="E111" s="36">
        <v>370</v>
      </c>
      <c r="F111" s="36">
        <v>762</v>
      </c>
      <c r="G111" s="36" t="s">
        <v>16</v>
      </c>
      <c r="H111" s="36" t="s">
        <v>16</v>
      </c>
      <c r="I111" s="36" t="s">
        <v>16</v>
      </c>
      <c r="J111" s="36">
        <v>167</v>
      </c>
      <c r="K111" s="36" t="s">
        <v>16</v>
      </c>
      <c r="L111" s="36" t="s">
        <v>16</v>
      </c>
      <c r="M111" s="36" t="s">
        <v>16</v>
      </c>
      <c r="N111" s="36" t="s">
        <v>16</v>
      </c>
      <c r="O111" s="36" t="s">
        <v>16</v>
      </c>
      <c r="P111" s="22" t="s">
        <v>16</v>
      </c>
      <c r="Q111" s="50">
        <v>3875</v>
      </c>
      <c r="R111" s="47"/>
    </row>
    <row r="112" spans="1:18" ht="12.75">
      <c r="A112" s="10" t="s">
        <v>149</v>
      </c>
      <c r="B112" s="22">
        <v>8730</v>
      </c>
      <c r="C112" s="36" t="s">
        <v>16</v>
      </c>
      <c r="D112" s="36">
        <v>661</v>
      </c>
      <c r="E112" s="36">
        <v>723</v>
      </c>
      <c r="F112" s="36">
        <v>438</v>
      </c>
      <c r="G112" s="36" t="s">
        <v>16</v>
      </c>
      <c r="H112" s="36">
        <v>567</v>
      </c>
      <c r="I112" s="36" t="s">
        <v>16</v>
      </c>
      <c r="J112" s="36">
        <v>104</v>
      </c>
      <c r="K112" s="36" t="s">
        <v>16</v>
      </c>
      <c r="L112" s="36" t="s">
        <v>16</v>
      </c>
      <c r="M112" s="36" t="s">
        <v>16</v>
      </c>
      <c r="N112" s="36" t="s">
        <v>16</v>
      </c>
      <c r="O112" s="36" t="s">
        <v>16</v>
      </c>
      <c r="P112" s="22" t="s">
        <v>16</v>
      </c>
      <c r="Q112" s="50">
        <v>11224</v>
      </c>
      <c r="R112" s="47"/>
    </row>
    <row r="113" spans="1:18" ht="12.75">
      <c r="A113" s="10" t="s">
        <v>87</v>
      </c>
      <c r="B113" s="22" t="s">
        <v>16</v>
      </c>
      <c r="C113" s="36" t="s">
        <v>16</v>
      </c>
      <c r="D113" s="36" t="s">
        <v>16</v>
      </c>
      <c r="E113" s="36" t="s">
        <v>16</v>
      </c>
      <c r="F113" s="22" t="s">
        <v>16</v>
      </c>
      <c r="G113" s="36" t="s">
        <v>16</v>
      </c>
      <c r="H113" s="36" t="s">
        <v>16</v>
      </c>
      <c r="I113" s="36" t="s">
        <v>16</v>
      </c>
      <c r="J113" s="36" t="s">
        <v>16</v>
      </c>
      <c r="K113" s="36" t="s">
        <v>16</v>
      </c>
      <c r="L113" s="36" t="s">
        <v>16</v>
      </c>
      <c r="M113" s="36" t="s">
        <v>16</v>
      </c>
      <c r="N113" s="36" t="s">
        <v>16</v>
      </c>
      <c r="O113" s="36">
        <v>8</v>
      </c>
      <c r="P113" s="22">
        <v>124</v>
      </c>
      <c r="Q113" s="50">
        <v>132</v>
      </c>
      <c r="R113" s="47"/>
    </row>
    <row r="114" spans="1:18" ht="12.75">
      <c r="A114" s="10" t="s">
        <v>88</v>
      </c>
      <c r="B114" s="36">
        <v>137</v>
      </c>
      <c r="C114" s="36" t="s">
        <v>16</v>
      </c>
      <c r="D114" s="36">
        <v>765</v>
      </c>
      <c r="E114" s="36" t="s">
        <v>16</v>
      </c>
      <c r="F114" s="36">
        <v>325</v>
      </c>
      <c r="G114" s="36" t="s">
        <v>16</v>
      </c>
      <c r="H114" s="36" t="s">
        <v>16</v>
      </c>
      <c r="I114" s="36" t="s">
        <v>16</v>
      </c>
      <c r="J114" s="36" t="s">
        <v>16</v>
      </c>
      <c r="K114" s="36" t="s">
        <v>16</v>
      </c>
      <c r="L114" s="36">
        <v>66</v>
      </c>
      <c r="M114" s="36" t="s">
        <v>16</v>
      </c>
      <c r="N114" s="36" t="s">
        <v>16</v>
      </c>
      <c r="O114" s="36" t="s">
        <v>16</v>
      </c>
      <c r="P114" s="36">
        <v>132</v>
      </c>
      <c r="Q114" s="50">
        <v>1424</v>
      </c>
      <c r="R114" s="47"/>
    </row>
    <row r="115" spans="1:18" ht="12.75">
      <c r="A115" s="10" t="s">
        <v>89</v>
      </c>
      <c r="B115" s="36" t="s">
        <v>16</v>
      </c>
      <c r="C115" s="36" t="s">
        <v>16</v>
      </c>
      <c r="D115" s="36">
        <v>235</v>
      </c>
      <c r="E115" s="36" t="s">
        <v>16</v>
      </c>
      <c r="F115" s="36" t="s">
        <v>16</v>
      </c>
      <c r="G115" s="36" t="s">
        <v>16</v>
      </c>
      <c r="H115" s="36" t="s">
        <v>16</v>
      </c>
      <c r="I115" s="36" t="s">
        <v>16</v>
      </c>
      <c r="J115" s="36" t="s">
        <v>16</v>
      </c>
      <c r="K115" s="36" t="s">
        <v>16</v>
      </c>
      <c r="L115" s="36" t="s">
        <v>16</v>
      </c>
      <c r="M115" s="36" t="s">
        <v>16</v>
      </c>
      <c r="N115" s="36" t="s">
        <v>16</v>
      </c>
      <c r="O115" s="22" t="s">
        <v>16</v>
      </c>
      <c r="P115" s="22" t="s">
        <v>16</v>
      </c>
      <c r="Q115" s="50">
        <v>235</v>
      </c>
      <c r="R115" s="48"/>
    </row>
    <row r="116" spans="1:18" ht="12.75">
      <c r="A116" s="10" t="s">
        <v>200</v>
      </c>
      <c r="B116" s="22">
        <v>1345</v>
      </c>
      <c r="C116" s="36" t="s">
        <v>16</v>
      </c>
      <c r="D116" s="36">
        <v>100</v>
      </c>
      <c r="E116" s="36">
        <v>84</v>
      </c>
      <c r="F116" s="36">
        <v>1100</v>
      </c>
      <c r="G116" s="36" t="s">
        <v>16</v>
      </c>
      <c r="H116" s="36" t="s">
        <v>16</v>
      </c>
      <c r="I116" s="36" t="s">
        <v>16</v>
      </c>
      <c r="J116" s="36" t="s">
        <v>16</v>
      </c>
      <c r="K116" s="36" t="s">
        <v>16</v>
      </c>
      <c r="L116" s="36" t="s">
        <v>16</v>
      </c>
      <c r="M116" s="36" t="s">
        <v>16</v>
      </c>
      <c r="N116" s="36" t="s">
        <v>16</v>
      </c>
      <c r="O116" s="36" t="s">
        <v>16</v>
      </c>
      <c r="P116" s="22" t="s">
        <v>16</v>
      </c>
      <c r="Q116" s="50">
        <v>2629</v>
      </c>
      <c r="R116" s="47"/>
    </row>
    <row r="117" spans="1:18" ht="12.75">
      <c r="A117" s="10" t="s">
        <v>90</v>
      </c>
      <c r="B117" s="22" t="s">
        <v>16</v>
      </c>
      <c r="C117" s="36" t="s">
        <v>16</v>
      </c>
      <c r="D117" s="36" t="s">
        <v>16</v>
      </c>
      <c r="E117" s="36" t="s">
        <v>16</v>
      </c>
      <c r="F117" s="36" t="s">
        <v>16</v>
      </c>
      <c r="G117" s="36" t="s">
        <v>16</v>
      </c>
      <c r="H117" s="36" t="s">
        <v>16</v>
      </c>
      <c r="I117" s="36" t="s">
        <v>16</v>
      </c>
      <c r="J117" s="36" t="s">
        <v>16</v>
      </c>
      <c r="K117" s="36" t="s">
        <v>16</v>
      </c>
      <c r="L117" s="36" t="s">
        <v>16</v>
      </c>
      <c r="M117" s="36" t="s">
        <v>16</v>
      </c>
      <c r="N117" s="36" t="s">
        <v>16</v>
      </c>
      <c r="O117" s="36">
        <v>5</v>
      </c>
      <c r="P117" s="22">
        <v>39</v>
      </c>
      <c r="Q117" s="50">
        <v>44</v>
      </c>
      <c r="R117" s="47"/>
    </row>
    <row r="118" spans="1:18" ht="12.75">
      <c r="A118" s="10" t="s">
        <v>91</v>
      </c>
      <c r="B118" s="22" t="s">
        <v>16</v>
      </c>
      <c r="C118" s="36" t="s">
        <v>16</v>
      </c>
      <c r="D118" s="22" t="s">
        <v>16</v>
      </c>
      <c r="E118" s="36" t="s">
        <v>16</v>
      </c>
      <c r="F118" s="22" t="s">
        <v>16</v>
      </c>
      <c r="G118" s="36" t="s">
        <v>16</v>
      </c>
      <c r="H118" s="36" t="s">
        <v>16</v>
      </c>
      <c r="I118" s="36" t="s">
        <v>16</v>
      </c>
      <c r="J118" s="36" t="s">
        <v>16</v>
      </c>
      <c r="K118" s="36">
        <v>362</v>
      </c>
      <c r="L118" s="36" t="s">
        <v>16</v>
      </c>
      <c r="M118" s="36" t="s">
        <v>16</v>
      </c>
      <c r="N118" s="36" t="s">
        <v>16</v>
      </c>
      <c r="O118" s="36" t="s">
        <v>16</v>
      </c>
      <c r="P118" s="22" t="s">
        <v>16</v>
      </c>
      <c r="Q118" s="50">
        <v>362</v>
      </c>
      <c r="R118" s="47"/>
    </row>
    <row r="119" spans="1:18" ht="12.75">
      <c r="A119" s="10" t="s">
        <v>92</v>
      </c>
      <c r="B119" s="36">
        <v>131</v>
      </c>
      <c r="C119" s="36" t="s">
        <v>16</v>
      </c>
      <c r="D119" s="36">
        <v>373</v>
      </c>
      <c r="E119" s="36" t="s">
        <v>16</v>
      </c>
      <c r="F119" s="36">
        <v>155</v>
      </c>
      <c r="G119" s="36" t="s">
        <v>16</v>
      </c>
      <c r="H119" s="36" t="s">
        <v>16</v>
      </c>
      <c r="I119" s="36" t="s">
        <v>16</v>
      </c>
      <c r="J119" s="36" t="s">
        <v>16</v>
      </c>
      <c r="K119" s="36" t="s">
        <v>16</v>
      </c>
      <c r="L119" s="36" t="s">
        <v>16</v>
      </c>
      <c r="M119" s="36" t="s">
        <v>16</v>
      </c>
      <c r="N119" s="36">
        <v>171</v>
      </c>
      <c r="O119" s="36">
        <v>39</v>
      </c>
      <c r="P119" s="36">
        <v>913</v>
      </c>
      <c r="Q119" s="50">
        <v>1782</v>
      </c>
      <c r="R119" s="47"/>
    </row>
    <row r="120" spans="1:18" ht="12.75">
      <c r="A120" s="10" t="s">
        <v>93</v>
      </c>
      <c r="B120" s="36" t="s">
        <v>16</v>
      </c>
      <c r="C120" s="36" t="s">
        <v>16</v>
      </c>
      <c r="D120" s="36" t="s">
        <v>16</v>
      </c>
      <c r="E120" s="36" t="s">
        <v>16</v>
      </c>
      <c r="F120" s="36" t="s">
        <v>16</v>
      </c>
      <c r="G120" s="36" t="s">
        <v>16</v>
      </c>
      <c r="H120" s="36" t="s">
        <v>16</v>
      </c>
      <c r="I120" s="36" t="s">
        <v>16</v>
      </c>
      <c r="J120" s="36" t="s">
        <v>16</v>
      </c>
      <c r="K120" s="36" t="s">
        <v>16</v>
      </c>
      <c r="L120" s="36" t="s">
        <v>16</v>
      </c>
      <c r="M120" s="36" t="s">
        <v>16</v>
      </c>
      <c r="N120" s="36">
        <v>47</v>
      </c>
      <c r="O120" s="36">
        <v>19</v>
      </c>
      <c r="P120" s="22">
        <v>342</v>
      </c>
      <c r="Q120" s="50">
        <v>408</v>
      </c>
      <c r="R120" s="47"/>
    </row>
    <row r="121" spans="1:18" ht="12.75">
      <c r="A121" s="10" t="s">
        <v>199</v>
      </c>
      <c r="B121" s="36">
        <v>152</v>
      </c>
      <c r="C121" s="36" t="s">
        <v>16</v>
      </c>
      <c r="D121" s="36" t="s">
        <v>16</v>
      </c>
      <c r="E121" s="36" t="s">
        <v>16</v>
      </c>
      <c r="F121" s="36" t="s">
        <v>16</v>
      </c>
      <c r="G121" s="36" t="s">
        <v>16</v>
      </c>
      <c r="H121" s="36" t="s">
        <v>16</v>
      </c>
      <c r="I121" s="36" t="s">
        <v>16</v>
      </c>
      <c r="J121" s="36" t="s">
        <v>16</v>
      </c>
      <c r="K121" s="36" t="s">
        <v>16</v>
      </c>
      <c r="L121" s="36" t="s">
        <v>16</v>
      </c>
      <c r="M121" s="36" t="s">
        <v>16</v>
      </c>
      <c r="N121" s="36" t="s">
        <v>16</v>
      </c>
      <c r="O121" s="36" t="s">
        <v>16</v>
      </c>
      <c r="P121" s="36" t="s">
        <v>16</v>
      </c>
      <c r="Q121" s="50">
        <v>152</v>
      </c>
      <c r="R121" s="47"/>
    </row>
    <row r="122" spans="1:18" ht="12.75">
      <c r="A122" s="10" t="s">
        <v>150</v>
      </c>
      <c r="B122" s="36">
        <v>405</v>
      </c>
      <c r="C122" s="36" t="s">
        <v>16</v>
      </c>
      <c r="D122" s="36" t="s">
        <v>16</v>
      </c>
      <c r="E122" s="36">
        <v>32</v>
      </c>
      <c r="F122" s="22">
        <v>228</v>
      </c>
      <c r="G122" s="36" t="s">
        <v>16</v>
      </c>
      <c r="H122" s="36">
        <v>50</v>
      </c>
      <c r="I122" s="36" t="s">
        <v>16</v>
      </c>
      <c r="J122" s="36" t="s">
        <v>16</v>
      </c>
      <c r="K122" s="36" t="s">
        <v>16</v>
      </c>
      <c r="L122" s="36" t="s">
        <v>16</v>
      </c>
      <c r="M122" s="36" t="s">
        <v>16</v>
      </c>
      <c r="N122" s="36" t="s">
        <v>16</v>
      </c>
      <c r="O122" s="36" t="s">
        <v>16</v>
      </c>
      <c r="P122" s="22" t="s">
        <v>16</v>
      </c>
      <c r="Q122" s="50">
        <v>715</v>
      </c>
      <c r="R122" s="47"/>
    </row>
    <row r="123" spans="1:18" ht="12.75">
      <c r="A123" s="10" t="s">
        <v>94</v>
      </c>
      <c r="B123" s="36" t="s">
        <v>16</v>
      </c>
      <c r="C123" s="36" t="s">
        <v>16</v>
      </c>
      <c r="D123" s="36">
        <v>13</v>
      </c>
      <c r="E123" s="36" t="s">
        <v>16</v>
      </c>
      <c r="F123" s="36" t="s">
        <v>16</v>
      </c>
      <c r="G123" s="36" t="s">
        <v>16</v>
      </c>
      <c r="H123" s="36" t="s">
        <v>16</v>
      </c>
      <c r="I123" s="36" t="s">
        <v>16</v>
      </c>
      <c r="J123" s="36" t="s">
        <v>16</v>
      </c>
      <c r="K123" s="36" t="s">
        <v>16</v>
      </c>
      <c r="L123" s="36" t="s">
        <v>16</v>
      </c>
      <c r="M123" s="36" t="s">
        <v>16</v>
      </c>
      <c r="N123" s="36" t="s">
        <v>16</v>
      </c>
      <c r="O123" s="36" t="s">
        <v>16</v>
      </c>
      <c r="P123" s="36" t="s">
        <v>16</v>
      </c>
      <c r="Q123" s="50">
        <v>13</v>
      </c>
      <c r="R123" s="47"/>
    </row>
    <row r="124" spans="1:18" ht="12.75">
      <c r="A124" s="10" t="s">
        <v>387</v>
      </c>
      <c r="B124" s="36">
        <v>118</v>
      </c>
      <c r="C124" s="36">
        <v>11</v>
      </c>
      <c r="D124" s="36" t="s">
        <v>16</v>
      </c>
      <c r="E124" s="36" t="s">
        <v>16</v>
      </c>
      <c r="F124" s="36" t="s">
        <v>16</v>
      </c>
      <c r="G124" s="36">
        <v>37</v>
      </c>
      <c r="H124" s="36" t="s">
        <v>16</v>
      </c>
      <c r="I124" s="36" t="s">
        <v>16</v>
      </c>
      <c r="J124" s="36" t="s">
        <v>16</v>
      </c>
      <c r="K124" s="36" t="s">
        <v>16</v>
      </c>
      <c r="L124" s="36" t="s">
        <v>16</v>
      </c>
      <c r="M124" s="36" t="s">
        <v>16</v>
      </c>
      <c r="N124" s="36" t="s">
        <v>16</v>
      </c>
      <c r="O124" s="36" t="s">
        <v>16</v>
      </c>
      <c r="P124" s="36" t="s">
        <v>16</v>
      </c>
      <c r="Q124" s="50">
        <v>166</v>
      </c>
      <c r="R124" s="47"/>
    </row>
    <row r="125" spans="1:18" ht="12.75">
      <c r="A125" s="10" t="s">
        <v>388</v>
      </c>
      <c r="B125" s="36">
        <v>173</v>
      </c>
      <c r="C125" s="36" t="s">
        <v>16</v>
      </c>
      <c r="D125" s="36" t="s">
        <v>16</v>
      </c>
      <c r="E125" s="36" t="s">
        <v>16</v>
      </c>
      <c r="F125" s="36" t="s">
        <v>16</v>
      </c>
      <c r="G125" s="36" t="s">
        <v>16</v>
      </c>
      <c r="H125" s="36" t="s">
        <v>16</v>
      </c>
      <c r="I125" s="36" t="s">
        <v>16</v>
      </c>
      <c r="J125" s="36" t="s">
        <v>16</v>
      </c>
      <c r="K125" s="36" t="s">
        <v>16</v>
      </c>
      <c r="L125" s="36" t="s">
        <v>16</v>
      </c>
      <c r="M125" s="36" t="s">
        <v>16</v>
      </c>
      <c r="N125" s="36" t="s">
        <v>16</v>
      </c>
      <c r="O125" s="36" t="s">
        <v>16</v>
      </c>
      <c r="P125" s="22" t="s">
        <v>16</v>
      </c>
      <c r="Q125" s="50">
        <v>173</v>
      </c>
      <c r="R125" s="47"/>
    </row>
    <row r="126" spans="1:18" ht="12.75">
      <c r="A126" s="10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50"/>
      <c r="R126" s="47"/>
    </row>
    <row r="127" spans="1:18" ht="13.5">
      <c r="A127" s="268" t="s">
        <v>183</v>
      </c>
      <c r="B127" s="269">
        <v>38341</v>
      </c>
      <c r="C127" s="269">
        <v>759</v>
      </c>
      <c r="D127" s="269">
        <v>16225</v>
      </c>
      <c r="E127" s="269">
        <v>3194</v>
      </c>
      <c r="F127" s="269">
        <v>21380</v>
      </c>
      <c r="G127" s="269">
        <v>140</v>
      </c>
      <c r="H127" s="269">
        <v>1308</v>
      </c>
      <c r="I127" s="269" t="s">
        <v>16</v>
      </c>
      <c r="J127" s="269">
        <v>1921</v>
      </c>
      <c r="K127" s="269">
        <v>1054</v>
      </c>
      <c r="L127" s="269">
        <v>137</v>
      </c>
      <c r="M127" s="269" t="s">
        <v>16</v>
      </c>
      <c r="N127" s="269">
        <v>2240</v>
      </c>
      <c r="O127" s="269">
        <v>484</v>
      </c>
      <c r="P127" s="269">
        <v>15029</v>
      </c>
      <c r="Q127" s="272">
        <v>102211</v>
      </c>
      <c r="R127" s="47"/>
    </row>
    <row r="128" spans="1:18" ht="13.5">
      <c r="A128" s="402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7"/>
    </row>
    <row r="129" spans="1:18" ht="12.75">
      <c r="A129" s="247"/>
      <c r="B129" s="369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404"/>
      <c r="R129" s="47"/>
    </row>
    <row r="130" spans="1:18" ht="12.75">
      <c r="A130" s="9" t="s">
        <v>180</v>
      </c>
      <c r="B130" s="12" t="s">
        <v>0</v>
      </c>
      <c r="C130" s="12" t="s">
        <v>1</v>
      </c>
      <c r="D130" s="12" t="s">
        <v>2</v>
      </c>
      <c r="E130" s="12" t="s">
        <v>0</v>
      </c>
      <c r="F130" s="12" t="s">
        <v>2</v>
      </c>
      <c r="G130" s="12" t="s">
        <v>1</v>
      </c>
      <c r="H130" s="12" t="s">
        <v>0</v>
      </c>
      <c r="I130" s="12" t="s">
        <v>1</v>
      </c>
      <c r="J130" s="12" t="s">
        <v>2</v>
      </c>
      <c r="K130" s="12" t="s">
        <v>3</v>
      </c>
      <c r="L130" s="12" t="s">
        <v>4</v>
      </c>
      <c r="M130" s="12"/>
      <c r="N130" s="12" t="s">
        <v>5</v>
      </c>
      <c r="O130" s="12" t="s">
        <v>6</v>
      </c>
      <c r="P130" s="12" t="s">
        <v>7</v>
      </c>
      <c r="Q130" s="36"/>
      <c r="R130" s="47"/>
    </row>
    <row r="131" spans="2:18" ht="12.75">
      <c r="B131" s="12" t="s">
        <v>8</v>
      </c>
      <c r="C131" s="12" t="s">
        <v>8</v>
      </c>
      <c r="D131" s="12" t="s">
        <v>8</v>
      </c>
      <c r="E131" s="12" t="s">
        <v>9</v>
      </c>
      <c r="F131" s="12" t="s">
        <v>9</v>
      </c>
      <c r="G131" s="12" t="s">
        <v>9</v>
      </c>
      <c r="H131" s="12" t="s">
        <v>10</v>
      </c>
      <c r="I131" s="12" t="s">
        <v>10</v>
      </c>
      <c r="J131" s="12" t="s">
        <v>10</v>
      </c>
      <c r="K131" s="12" t="s">
        <v>11</v>
      </c>
      <c r="L131" s="12" t="s">
        <v>12</v>
      </c>
      <c r="M131" s="12" t="s">
        <v>137</v>
      </c>
      <c r="N131" s="12" t="s">
        <v>14</v>
      </c>
      <c r="O131" s="12" t="s">
        <v>14</v>
      </c>
      <c r="P131" s="12" t="s">
        <v>14</v>
      </c>
      <c r="Q131" s="13" t="s">
        <v>15</v>
      </c>
      <c r="R131" s="47"/>
    </row>
    <row r="132" spans="1:18" ht="13.5">
      <c r="A132" s="41" t="s">
        <v>184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47"/>
      <c r="R132" s="47"/>
    </row>
    <row r="133" spans="1:18" ht="12.75">
      <c r="A133" s="10" t="s">
        <v>145</v>
      </c>
      <c r="B133" s="14" t="s">
        <v>16</v>
      </c>
      <c r="C133" s="14" t="s">
        <v>16</v>
      </c>
      <c r="D133" s="14" t="s">
        <v>16</v>
      </c>
      <c r="E133" s="14" t="s">
        <v>16</v>
      </c>
      <c r="F133" s="14">
        <v>70</v>
      </c>
      <c r="G133" s="14" t="s">
        <v>16</v>
      </c>
      <c r="H133" s="14" t="s">
        <v>16</v>
      </c>
      <c r="I133" s="14" t="s">
        <v>16</v>
      </c>
      <c r="J133" s="14" t="s">
        <v>16</v>
      </c>
      <c r="K133" s="14" t="s">
        <v>16</v>
      </c>
      <c r="L133" s="14" t="s">
        <v>16</v>
      </c>
      <c r="M133" s="14" t="s">
        <v>16</v>
      </c>
      <c r="N133" s="14" t="s">
        <v>16</v>
      </c>
      <c r="O133" s="14" t="s">
        <v>16</v>
      </c>
      <c r="P133" s="14" t="s">
        <v>16</v>
      </c>
      <c r="Q133" s="50">
        <v>70</v>
      </c>
      <c r="R133" s="47"/>
    </row>
    <row r="134" spans="1:18" ht="12.75">
      <c r="A134" s="10" t="s">
        <v>95</v>
      </c>
      <c r="B134" s="14">
        <v>65</v>
      </c>
      <c r="C134" s="14" t="s">
        <v>16</v>
      </c>
      <c r="D134" s="14">
        <v>53</v>
      </c>
      <c r="E134" s="14">
        <v>13</v>
      </c>
      <c r="F134" s="14">
        <v>49</v>
      </c>
      <c r="G134" s="14" t="s">
        <v>16</v>
      </c>
      <c r="H134" s="14">
        <v>29</v>
      </c>
      <c r="I134" s="14" t="s">
        <v>16</v>
      </c>
      <c r="J134" s="14" t="s">
        <v>16</v>
      </c>
      <c r="K134" s="14" t="s">
        <v>16</v>
      </c>
      <c r="L134" s="14" t="s">
        <v>16</v>
      </c>
      <c r="M134" s="14" t="s">
        <v>16</v>
      </c>
      <c r="N134" s="14" t="s">
        <v>16</v>
      </c>
      <c r="O134" s="14" t="s">
        <v>16</v>
      </c>
      <c r="P134" s="14" t="s">
        <v>16</v>
      </c>
      <c r="Q134" s="50">
        <v>209</v>
      </c>
      <c r="R134" s="47"/>
    </row>
    <row r="135" spans="1:18" ht="12.75">
      <c r="A135" s="10" t="s">
        <v>96</v>
      </c>
      <c r="B135" s="14">
        <v>957</v>
      </c>
      <c r="C135" s="14" t="s">
        <v>16</v>
      </c>
      <c r="D135" s="14">
        <v>137</v>
      </c>
      <c r="E135" s="14">
        <v>26</v>
      </c>
      <c r="F135" s="14">
        <v>44</v>
      </c>
      <c r="G135" s="14" t="s">
        <v>16</v>
      </c>
      <c r="H135" s="14" t="s">
        <v>16</v>
      </c>
      <c r="I135" s="14" t="s">
        <v>16</v>
      </c>
      <c r="J135" s="14" t="s">
        <v>16</v>
      </c>
      <c r="K135" s="14" t="s">
        <v>16</v>
      </c>
      <c r="L135" s="14" t="s">
        <v>16</v>
      </c>
      <c r="M135" s="14" t="s">
        <v>16</v>
      </c>
      <c r="N135" s="14" t="s">
        <v>16</v>
      </c>
      <c r="O135" s="14" t="s">
        <v>16</v>
      </c>
      <c r="P135" s="14" t="s">
        <v>16</v>
      </c>
      <c r="Q135" s="50">
        <v>1163</v>
      </c>
      <c r="R135" s="47"/>
    </row>
    <row r="136" spans="1:18" ht="12.75">
      <c r="A136" s="10" t="s">
        <v>97</v>
      </c>
      <c r="B136" s="14">
        <v>1236</v>
      </c>
      <c r="C136" s="14" t="s">
        <v>16</v>
      </c>
      <c r="D136" s="14">
        <v>279</v>
      </c>
      <c r="E136" s="14">
        <v>45</v>
      </c>
      <c r="F136" s="14">
        <v>481</v>
      </c>
      <c r="G136" s="14" t="s">
        <v>16</v>
      </c>
      <c r="H136" s="14">
        <v>50</v>
      </c>
      <c r="I136" s="14" t="s">
        <v>16</v>
      </c>
      <c r="J136" s="14" t="s">
        <v>16</v>
      </c>
      <c r="K136" s="14" t="s">
        <v>16</v>
      </c>
      <c r="L136" s="14" t="s">
        <v>16</v>
      </c>
      <c r="M136" s="14" t="s">
        <v>16</v>
      </c>
      <c r="N136" s="14" t="s">
        <v>16</v>
      </c>
      <c r="O136" s="14" t="s">
        <v>16</v>
      </c>
      <c r="P136" s="14">
        <v>164</v>
      </c>
      <c r="Q136" s="50">
        <v>2254</v>
      </c>
      <c r="R136" s="47"/>
    </row>
    <row r="137" spans="1:18" ht="12.75">
      <c r="A137" s="10" t="s">
        <v>98</v>
      </c>
      <c r="B137" s="14">
        <v>491</v>
      </c>
      <c r="C137" s="14" t="s">
        <v>16</v>
      </c>
      <c r="D137" s="14">
        <v>513</v>
      </c>
      <c r="E137" s="14">
        <v>132</v>
      </c>
      <c r="F137" s="14">
        <v>834</v>
      </c>
      <c r="G137" s="14">
        <v>21</v>
      </c>
      <c r="H137" s="14">
        <v>19</v>
      </c>
      <c r="I137" s="14" t="s">
        <v>16</v>
      </c>
      <c r="J137" s="14">
        <v>33</v>
      </c>
      <c r="K137" s="14" t="s">
        <v>16</v>
      </c>
      <c r="L137" s="14" t="s">
        <v>16</v>
      </c>
      <c r="M137" s="14">
        <v>5</v>
      </c>
      <c r="N137" s="14" t="s">
        <v>16</v>
      </c>
      <c r="O137" s="14" t="s">
        <v>16</v>
      </c>
      <c r="P137" s="14" t="s">
        <v>16</v>
      </c>
      <c r="Q137" s="50">
        <v>2049</v>
      </c>
      <c r="R137" s="47"/>
    </row>
    <row r="138" spans="1:18" ht="12.75">
      <c r="A138" s="10" t="s">
        <v>389</v>
      </c>
      <c r="B138" s="14" t="s">
        <v>16</v>
      </c>
      <c r="C138" s="14" t="s">
        <v>16</v>
      </c>
      <c r="D138" s="14" t="s">
        <v>16</v>
      </c>
      <c r="E138" s="14" t="s">
        <v>16</v>
      </c>
      <c r="F138" s="14" t="s">
        <v>16</v>
      </c>
      <c r="G138" s="14" t="s">
        <v>16</v>
      </c>
      <c r="H138" s="14" t="s">
        <v>16</v>
      </c>
      <c r="I138" s="14" t="s">
        <v>16</v>
      </c>
      <c r="J138" s="14" t="s">
        <v>16</v>
      </c>
      <c r="K138" s="14" t="s">
        <v>16</v>
      </c>
      <c r="L138" s="14" t="s">
        <v>16</v>
      </c>
      <c r="M138" s="14" t="s">
        <v>16</v>
      </c>
      <c r="N138" s="14">
        <v>120</v>
      </c>
      <c r="O138" s="14" t="s">
        <v>16</v>
      </c>
      <c r="P138" s="14">
        <v>9</v>
      </c>
      <c r="Q138" s="50">
        <v>129</v>
      </c>
      <c r="R138" s="47"/>
    </row>
    <row r="139" spans="1:18" ht="12.75">
      <c r="A139" s="10" t="s">
        <v>99</v>
      </c>
      <c r="B139" s="14">
        <v>5142</v>
      </c>
      <c r="C139" s="14">
        <v>122</v>
      </c>
      <c r="D139" s="14">
        <v>3190</v>
      </c>
      <c r="E139" s="14">
        <v>425</v>
      </c>
      <c r="F139" s="14">
        <v>3788</v>
      </c>
      <c r="G139" s="14" t="s">
        <v>16</v>
      </c>
      <c r="H139" s="14">
        <v>53</v>
      </c>
      <c r="I139" s="14" t="s">
        <v>16</v>
      </c>
      <c r="J139" s="14">
        <v>190</v>
      </c>
      <c r="K139" s="14">
        <v>53</v>
      </c>
      <c r="L139" s="14" t="s">
        <v>16</v>
      </c>
      <c r="M139" s="14" t="s">
        <v>16</v>
      </c>
      <c r="N139" s="14" t="s">
        <v>16</v>
      </c>
      <c r="O139" s="14" t="s">
        <v>16</v>
      </c>
      <c r="P139" s="14" t="s">
        <v>16</v>
      </c>
      <c r="Q139" s="50">
        <v>12962</v>
      </c>
      <c r="R139" s="47"/>
    </row>
    <row r="140" spans="1:18" ht="12.75">
      <c r="A140" s="10" t="s">
        <v>100</v>
      </c>
      <c r="B140" s="14" t="s">
        <v>16</v>
      </c>
      <c r="C140" s="14" t="s">
        <v>16</v>
      </c>
      <c r="D140" s="14" t="s">
        <v>16</v>
      </c>
      <c r="E140" s="14" t="s">
        <v>16</v>
      </c>
      <c r="F140" s="14" t="s">
        <v>16</v>
      </c>
      <c r="G140" s="14" t="s">
        <v>16</v>
      </c>
      <c r="H140" s="14" t="s">
        <v>16</v>
      </c>
      <c r="I140" s="14" t="s">
        <v>16</v>
      </c>
      <c r="J140" s="14" t="s">
        <v>16</v>
      </c>
      <c r="K140" s="14" t="s">
        <v>16</v>
      </c>
      <c r="L140" s="14" t="s">
        <v>16</v>
      </c>
      <c r="M140" s="14" t="s">
        <v>16</v>
      </c>
      <c r="N140" s="14">
        <v>77</v>
      </c>
      <c r="O140" s="14" t="s">
        <v>16</v>
      </c>
      <c r="P140" s="14" t="s">
        <v>16</v>
      </c>
      <c r="Q140" s="50">
        <v>77</v>
      </c>
      <c r="R140" s="47"/>
    </row>
    <row r="141" spans="1:18" ht="12.75">
      <c r="A141" s="10" t="s">
        <v>101</v>
      </c>
      <c r="B141" s="14">
        <v>2116</v>
      </c>
      <c r="C141" s="14">
        <v>34</v>
      </c>
      <c r="D141" s="14">
        <v>1797</v>
      </c>
      <c r="E141" s="14">
        <v>130</v>
      </c>
      <c r="F141" s="14">
        <v>3458</v>
      </c>
      <c r="G141" s="14" t="s">
        <v>16</v>
      </c>
      <c r="H141" s="14">
        <v>34</v>
      </c>
      <c r="I141" s="14" t="s">
        <v>16</v>
      </c>
      <c r="J141" s="14">
        <v>17</v>
      </c>
      <c r="K141" s="14">
        <v>288</v>
      </c>
      <c r="L141" s="14">
        <v>99</v>
      </c>
      <c r="M141" s="14" t="s">
        <v>16</v>
      </c>
      <c r="N141" s="14">
        <v>84</v>
      </c>
      <c r="O141" s="14">
        <v>37</v>
      </c>
      <c r="P141" s="14">
        <v>809</v>
      </c>
      <c r="Q141" s="50">
        <v>8903</v>
      </c>
      <c r="R141" s="47"/>
    </row>
    <row r="142" spans="1:18" ht="12.75">
      <c r="A142" s="10" t="s">
        <v>102</v>
      </c>
      <c r="B142" s="14" t="s">
        <v>16</v>
      </c>
      <c r="C142" s="14" t="s">
        <v>16</v>
      </c>
      <c r="D142" s="14">
        <v>59</v>
      </c>
      <c r="E142" s="14" t="s">
        <v>16</v>
      </c>
      <c r="F142" s="14" t="s">
        <v>16</v>
      </c>
      <c r="G142" s="14" t="s">
        <v>16</v>
      </c>
      <c r="H142" s="14" t="s">
        <v>16</v>
      </c>
      <c r="I142" s="14" t="s">
        <v>16</v>
      </c>
      <c r="J142" s="14" t="s">
        <v>16</v>
      </c>
      <c r="K142" s="14" t="s">
        <v>16</v>
      </c>
      <c r="L142" s="14" t="s">
        <v>16</v>
      </c>
      <c r="M142" s="14" t="s">
        <v>16</v>
      </c>
      <c r="N142" s="14" t="s">
        <v>16</v>
      </c>
      <c r="O142" s="14" t="s">
        <v>16</v>
      </c>
      <c r="P142" s="14" t="s">
        <v>16</v>
      </c>
      <c r="Q142" s="50">
        <v>59</v>
      </c>
      <c r="R142" s="47"/>
    </row>
    <row r="143" spans="1:18" ht="12.75">
      <c r="A143" s="10" t="s">
        <v>390</v>
      </c>
      <c r="B143" s="14" t="s">
        <v>16</v>
      </c>
      <c r="C143" s="14" t="s">
        <v>16</v>
      </c>
      <c r="D143" s="14" t="s">
        <v>16</v>
      </c>
      <c r="E143" s="14" t="s">
        <v>16</v>
      </c>
      <c r="F143" s="14" t="s">
        <v>16</v>
      </c>
      <c r="G143" s="14" t="s">
        <v>16</v>
      </c>
      <c r="H143" s="14" t="s">
        <v>16</v>
      </c>
      <c r="I143" s="14" t="s">
        <v>16</v>
      </c>
      <c r="J143" s="14" t="s">
        <v>16</v>
      </c>
      <c r="K143" s="14" t="s">
        <v>16</v>
      </c>
      <c r="L143" s="14" t="s">
        <v>16</v>
      </c>
      <c r="M143" s="14" t="s">
        <v>16</v>
      </c>
      <c r="N143" s="14" t="s">
        <v>16</v>
      </c>
      <c r="O143" s="14" t="s">
        <v>16</v>
      </c>
      <c r="P143" s="14">
        <v>78</v>
      </c>
      <c r="Q143" s="50">
        <v>78</v>
      </c>
      <c r="R143" s="47"/>
    </row>
    <row r="144" spans="1:38" s="271" customFormat="1" ht="12.75">
      <c r="A144" s="10" t="s">
        <v>103</v>
      </c>
      <c r="B144" s="14" t="s">
        <v>16</v>
      </c>
      <c r="C144" s="14" t="s">
        <v>16</v>
      </c>
      <c r="D144" s="14" t="s">
        <v>16</v>
      </c>
      <c r="E144" s="14" t="s">
        <v>16</v>
      </c>
      <c r="F144" s="14" t="s">
        <v>16</v>
      </c>
      <c r="G144" s="14" t="s">
        <v>16</v>
      </c>
      <c r="H144" s="14" t="s">
        <v>16</v>
      </c>
      <c r="I144" s="14" t="s">
        <v>16</v>
      </c>
      <c r="J144" s="14" t="s">
        <v>16</v>
      </c>
      <c r="K144" s="14">
        <v>20</v>
      </c>
      <c r="L144" s="14" t="s">
        <v>16</v>
      </c>
      <c r="M144" s="14" t="s">
        <v>16</v>
      </c>
      <c r="N144" s="14" t="s">
        <v>16</v>
      </c>
      <c r="O144" s="14" t="s">
        <v>16</v>
      </c>
      <c r="P144" s="14" t="s">
        <v>16</v>
      </c>
      <c r="Q144" s="50">
        <v>20</v>
      </c>
      <c r="R144" s="27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18" ht="12.75">
      <c r="A145" s="10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50"/>
      <c r="R145" s="47"/>
    </row>
    <row r="146" spans="1:18" ht="13.5">
      <c r="A146" s="24" t="s">
        <v>185</v>
      </c>
      <c r="B146" s="61">
        <v>10006</v>
      </c>
      <c r="C146" s="61">
        <v>156</v>
      </c>
      <c r="D146" s="61">
        <v>6029</v>
      </c>
      <c r="E146" s="61">
        <v>772</v>
      </c>
      <c r="F146" s="61">
        <v>8723</v>
      </c>
      <c r="G146" s="61">
        <v>21</v>
      </c>
      <c r="H146" s="61">
        <v>185</v>
      </c>
      <c r="I146" s="61" t="s">
        <v>16</v>
      </c>
      <c r="J146" s="61">
        <v>240</v>
      </c>
      <c r="K146" s="61">
        <v>361</v>
      </c>
      <c r="L146" s="61">
        <v>99</v>
      </c>
      <c r="M146" s="61">
        <v>5</v>
      </c>
      <c r="N146" s="61">
        <v>281</v>
      </c>
      <c r="O146" s="61">
        <v>37</v>
      </c>
      <c r="P146" s="61">
        <v>1061</v>
      </c>
      <c r="Q146" s="272">
        <v>27974</v>
      </c>
      <c r="R146" s="47"/>
    </row>
    <row r="147" spans="1:18" ht="12.75">
      <c r="A147" s="10"/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4"/>
      <c r="R147" s="47"/>
    </row>
    <row r="148" spans="1:18" ht="12.75">
      <c r="A148" s="9" t="s">
        <v>180</v>
      </c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4"/>
      <c r="R148" s="48"/>
    </row>
    <row r="149" spans="1:18" ht="13.5">
      <c r="A149" s="10"/>
      <c r="B149" s="22"/>
      <c r="C149" s="36"/>
      <c r="D149" s="22"/>
      <c r="E149" s="22"/>
      <c r="F149" s="22"/>
      <c r="G149" s="36"/>
      <c r="H149" s="36"/>
      <c r="I149" s="36"/>
      <c r="J149" s="36"/>
      <c r="K149" s="36"/>
      <c r="L149" s="36"/>
      <c r="M149" s="22"/>
      <c r="N149" s="36"/>
      <c r="O149" s="36"/>
      <c r="P149" s="36"/>
      <c r="Q149" s="44"/>
      <c r="R149" s="47"/>
    </row>
    <row r="150" spans="1:18" ht="13.5">
      <c r="A150" s="41" t="s">
        <v>186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44"/>
      <c r="R150" s="47"/>
    </row>
    <row r="151" spans="1:18" ht="12.75">
      <c r="A151" s="10" t="s">
        <v>146</v>
      </c>
      <c r="B151" s="14" t="s">
        <v>16</v>
      </c>
      <c r="C151" s="14" t="s">
        <v>16</v>
      </c>
      <c r="D151" s="14" t="s">
        <v>16</v>
      </c>
      <c r="E151" s="14" t="s">
        <v>16</v>
      </c>
      <c r="F151" s="14" t="s">
        <v>16</v>
      </c>
      <c r="G151" s="14" t="s">
        <v>16</v>
      </c>
      <c r="H151" s="14" t="s">
        <v>16</v>
      </c>
      <c r="I151" s="14" t="s">
        <v>16</v>
      </c>
      <c r="J151" s="14" t="s">
        <v>16</v>
      </c>
      <c r="K151" s="14" t="s">
        <v>16</v>
      </c>
      <c r="L151" s="14" t="s">
        <v>16</v>
      </c>
      <c r="M151" s="14" t="s">
        <v>16</v>
      </c>
      <c r="N151" s="14" t="s">
        <v>16</v>
      </c>
      <c r="O151" s="14" t="s">
        <v>16</v>
      </c>
      <c r="P151" s="14">
        <v>115</v>
      </c>
      <c r="Q151" s="50">
        <v>115</v>
      </c>
      <c r="R151" s="47"/>
    </row>
    <row r="152" spans="1:18" ht="12.75">
      <c r="A152" s="10" t="s">
        <v>104</v>
      </c>
      <c r="B152" s="14" t="s">
        <v>16</v>
      </c>
      <c r="C152" s="14" t="s">
        <v>16</v>
      </c>
      <c r="D152" s="14">
        <v>67</v>
      </c>
      <c r="E152" s="14" t="s">
        <v>16</v>
      </c>
      <c r="F152" s="14">
        <v>257</v>
      </c>
      <c r="G152" s="14" t="s">
        <v>16</v>
      </c>
      <c r="H152" s="14" t="s">
        <v>16</v>
      </c>
      <c r="I152" s="14" t="s">
        <v>16</v>
      </c>
      <c r="J152" s="14" t="s">
        <v>16</v>
      </c>
      <c r="K152" s="14" t="s">
        <v>16</v>
      </c>
      <c r="L152" s="14" t="s">
        <v>16</v>
      </c>
      <c r="M152" s="14" t="s">
        <v>16</v>
      </c>
      <c r="N152" s="14">
        <v>86</v>
      </c>
      <c r="O152" s="14">
        <v>20</v>
      </c>
      <c r="P152" s="14">
        <v>270</v>
      </c>
      <c r="Q152" s="50">
        <v>701</v>
      </c>
      <c r="R152" s="47"/>
    </row>
    <row r="153" spans="1:18" ht="12.75">
      <c r="A153" s="10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50"/>
      <c r="R153" s="47"/>
    </row>
    <row r="154" spans="1:18" ht="12.7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7"/>
    </row>
    <row r="155" spans="1:18" ht="13.5">
      <c r="A155" s="24" t="s">
        <v>187</v>
      </c>
      <c r="B155" s="273" t="s">
        <v>16</v>
      </c>
      <c r="C155" s="273" t="s">
        <v>16</v>
      </c>
      <c r="D155" s="273">
        <v>67</v>
      </c>
      <c r="E155" s="273" t="s">
        <v>16</v>
      </c>
      <c r="F155" s="273">
        <v>257</v>
      </c>
      <c r="G155" s="273" t="s">
        <v>16</v>
      </c>
      <c r="H155" s="273" t="s">
        <v>16</v>
      </c>
      <c r="I155" s="273" t="s">
        <v>16</v>
      </c>
      <c r="J155" s="273" t="s">
        <v>16</v>
      </c>
      <c r="K155" s="273" t="s">
        <v>16</v>
      </c>
      <c r="L155" s="273" t="s">
        <v>16</v>
      </c>
      <c r="M155" s="273" t="s">
        <v>16</v>
      </c>
      <c r="N155" s="273">
        <v>86</v>
      </c>
      <c r="O155" s="273">
        <v>20</v>
      </c>
      <c r="P155" s="273">
        <v>385</v>
      </c>
      <c r="Q155" s="272">
        <v>816</v>
      </c>
      <c r="R155" s="47"/>
    </row>
    <row r="156" spans="1:18" ht="13.5">
      <c r="A156" s="10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50"/>
      <c r="R156" s="44"/>
    </row>
    <row r="157" spans="1:18" ht="13.5">
      <c r="A157" s="41" t="s">
        <v>188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50"/>
      <c r="R157" s="47"/>
    </row>
    <row r="158" spans="1:18" ht="12.75">
      <c r="A158" s="10" t="s">
        <v>155</v>
      </c>
      <c r="B158" s="14">
        <v>3538</v>
      </c>
      <c r="C158" s="14" t="s">
        <v>16</v>
      </c>
      <c r="D158" s="14">
        <v>2289</v>
      </c>
      <c r="E158" s="14">
        <v>242</v>
      </c>
      <c r="F158" s="14">
        <v>5777</v>
      </c>
      <c r="G158" s="14" t="s">
        <v>16</v>
      </c>
      <c r="H158" s="14">
        <v>69</v>
      </c>
      <c r="I158" s="14" t="s">
        <v>16</v>
      </c>
      <c r="J158" s="14">
        <v>224</v>
      </c>
      <c r="K158" s="14" t="s">
        <v>16</v>
      </c>
      <c r="L158" s="14" t="s">
        <v>16</v>
      </c>
      <c r="M158" s="14" t="s">
        <v>16</v>
      </c>
      <c r="N158" s="14" t="s">
        <v>16</v>
      </c>
      <c r="O158" s="14" t="s">
        <v>16</v>
      </c>
      <c r="P158" s="14" t="s">
        <v>16</v>
      </c>
      <c r="Q158" s="50">
        <v>12139</v>
      </c>
      <c r="R158" s="47"/>
    </row>
    <row r="159" spans="1:18" ht="12.75">
      <c r="A159" s="10" t="s">
        <v>105</v>
      </c>
      <c r="B159" s="14">
        <v>40</v>
      </c>
      <c r="C159" s="14" t="s">
        <v>16</v>
      </c>
      <c r="D159" s="14">
        <v>330</v>
      </c>
      <c r="E159" s="14" t="s">
        <v>16</v>
      </c>
      <c r="F159" s="14">
        <v>707</v>
      </c>
      <c r="G159" s="14" t="s">
        <v>16</v>
      </c>
      <c r="H159" s="14">
        <v>75</v>
      </c>
      <c r="I159" s="14" t="s">
        <v>16</v>
      </c>
      <c r="J159" s="14" t="s">
        <v>16</v>
      </c>
      <c r="K159" s="14" t="s">
        <v>16</v>
      </c>
      <c r="L159" s="14" t="s">
        <v>16</v>
      </c>
      <c r="M159" s="14" t="s">
        <v>16</v>
      </c>
      <c r="N159" s="14" t="s">
        <v>16</v>
      </c>
      <c r="O159" s="14" t="s">
        <v>16</v>
      </c>
      <c r="P159" s="14" t="s">
        <v>16</v>
      </c>
      <c r="Q159" s="50">
        <v>1152</v>
      </c>
      <c r="R159" s="47"/>
    </row>
    <row r="160" spans="1:18" ht="12.75">
      <c r="A160" s="10" t="s">
        <v>418</v>
      </c>
      <c r="B160" s="14">
        <v>64</v>
      </c>
      <c r="C160" s="14" t="s">
        <v>16</v>
      </c>
      <c r="D160" s="14" t="s">
        <v>16</v>
      </c>
      <c r="E160" s="14" t="s">
        <v>16</v>
      </c>
      <c r="F160" s="14">
        <v>66</v>
      </c>
      <c r="G160" s="14" t="s">
        <v>16</v>
      </c>
      <c r="H160" s="14" t="s">
        <v>16</v>
      </c>
      <c r="I160" s="14" t="s">
        <v>16</v>
      </c>
      <c r="J160" s="14" t="s">
        <v>16</v>
      </c>
      <c r="K160" s="14" t="s">
        <v>16</v>
      </c>
      <c r="L160" s="14" t="s">
        <v>16</v>
      </c>
      <c r="M160" s="14" t="s">
        <v>16</v>
      </c>
      <c r="N160" s="14" t="s">
        <v>16</v>
      </c>
      <c r="O160" s="14" t="s">
        <v>16</v>
      </c>
      <c r="P160" s="14" t="s">
        <v>16</v>
      </c>
      <c r="Q160" s="50">
        <v>131</v>
      </c>
      <c r="R160" s="47"/>
    </row>
    <row r="161" spans="1:18" ht="12.75">
      <c r="A161" s="10" t="s">
        <v>391</v>
      </c>
      <c r="B161" s="14" t="s">
        <v>16</v>
      </c>
      <c r="C161" s="14" t="s">
        <v>16</v>
      </c>
      <c r="D161" s="14" t="s">
        <v>16</v>
      </c>
      <c r="E161" s="14" t="s">
        <v>16</v>
      </c>
      <c r="F161" s="14">
        <v>131</v>
      </c>
      <c r="G161" s="14" t="s">
        <v>16</v>
      </c>
      <c r="H161" s="14" t="s">
        <v>16</v>
      </c>
      <c r="I161" s="14" t="s">
        <v>16</v>
      </c>
      <c r="J161" s="14" t="s">
        <v>16</v>
      </c>
      <c r="K161" s="14" t="s">
        <v>16</v>
      </c>
      <c r="L161" s="14" t="s">
        <v>16</v>
      </c>
      <c r="M161" s="14" t="s">
        <v>16</v>
      </c>
      <c r="N161" s="14" t="s">
        <v>16</v>
      </c>
      <c r="O161" s="14" t="s">
        <v>16</v>
      </c>
      <c r="P161" s="14" t="s">
        <v>16</v>
      </c>
      <c r="Q161" s="50">
        <v>131</v>
      </c>
      <c r="R161" s="47"/>
    </row>
    <row r="162" spans="1:18" ht="12.75">
      <c r="A162" s="10" t="s">
        <v>106</v>
      </c>
      <c r="B162" s="14">
        <v>709</v>
      </c>
      <c r="C162" s="14" t="s">
        <v>16</v>
      </c>
      <c r="D162" s="14">
        <v>1155</v>
      </c>
      <c r="E162" s="14">
        <v>289</v>
      </c>
      <c r="F162" s="14">
        <v>1200</v>
      </c>
      <c r="G162" s="14" t="s">
        <v>16</v>
      </c>
      <c r="H162" s="14" t="s">
        <v>16</v>
      </c>
      <c r="I162" s="14" t="s">
        <v>16</v>
      </c>
      <c r="J162" s="14" t="s">
        <v>16</v>
      </c>
      <c r="K162" s="14" t="s">
        <v>16</v>
      </c>
      <c r="L162" s="14" t="s">
        <v>16</v>
      </c>
      <c r="M162" s="14" t="s">
        <v>16</v>
      </c>
      <c r="N162" s="14" t="s">
        <v>16</v>
      </c>
      <c r="O162" s="14" t="s">
        <v>16</v>
      </c>
      <c r="P162" s="14" t="s">
        <v>16</v>
      </c>
      <c r="Q162" s="50">
        <v>3354</v>
      </c>
      <c r="R162" s="47"/>
    </row>
    <row r="163" spans="1:18" ht="12.75">
      <c r="A163" s="10" t="s">
        <v>228</v>
      </c>
      <c r="B163" s="14">
        <v>105</v>
      </c>
      <c r="C163" s="14" t="s">
        <v>16</v>
      </c>
      <c r="D163" s="14">
        <v>32</v>
      </c>
      <c r="E163" s="14">
        <v>9</v>
      </c>
      <c r="F163" s="14" t="s">
        <v>16</v>
      </c>
      <c r="G163" s="14" t="s">
        <v>16</v>
      </c>
      <c r="H163" s="14" t="s">
        <v>16</v>
      </c>
      <c r="I163" s="14" t="s">
        <v>16</v>
      </c>
      <c r="J163" s="14" t="s">
        <v>16</v>
      </c>
      <c r="K163" s="14" t="s">
        <v>16</v>
      </c>
      <c r="L163" s="14" t="s">
        <v>16</v>
      </c>
      <c r="M163" s="14" t="s">
        <v>16</v>
      </c>
      <c r="N163" s="14" t="s">
        <v>16</v>
      </c>
      <c r="O163" s="14" t="s">
        <v>16</v>
      </c>
      <c r="P163" s="14" t="s">
        <v>16</v>
      </c>
      <c r="Q163" s="50">
        <v>146</v>
      </c>
      <c r="R163" s="47"/>
    </row>
    <row r="164" spans="1:18" ht="12.75">
      <c r="A164" s="10" t="s">
        <v>107</v>
      </c>
      <c r="B164" s="14" t="s">
        <v>16</v>
      </c>
      <c r="C164" s="14" t="s">
        <v>16</v>
      </c>
      <c r="D164" s="14" t="s">
        <v>16</v>
      </c>
      <c r="E164" s="14" t="s">
        <v>16</v>
      </c>
      <c r="F164" s="14" t="s">
        <v>16</v>
      </c>
      <c r="G164" s="14" t="s">
        <v>16</v>
      </c>
      <c r="H164" s="14" t="s">
        <v>16</v>
      </c>
      <c r="I164" s="14" t="s">
        <v>16</v>
      </c>
      <c r="J164" s="14" t="s">
        <v>16</v>
      </c>
      <c r="K164" s="14" t="s">
        <v>16</v>
      </c>
      <c r="L164" s="14" t="s">
        <v>16</v>
      </c>
      <c r="M164" s="14" t="s">
        <v>16</v>
      </c>
      <c r="N164" s="14" t="s">
        <v>16</v>
      </c>
      <c r="O164" s="14" t="s">
        <v>16</v>
      </c>
      <c r="P164" s="14">
        <v>56</v>
      </c>
      <c r="Q164" s="50">
        <v>56</v>
      </c>
      <c r="R164" s="47"/>
    </row>
    <row r="165" spans="1:18" ht="12.75">
      <c r="A165" s="10" t="s">
        <v>108</v>
      </c>
      <c r="B165" s="14">
        <v>2447</v>
      </c>
      <c r="C165" s="14" t="s">
        <v>16</v>
      </c>
      <c r="D165" s="14">
        <v>2021</v>
      </c>
      <c r="E165" s="14">
        <v>160</v>
      </c>
      <c r="F165" s="14">
        <v>1525</v>
      </c>
      <c r="G165" s="14" t="s">
        <v>16</v>
      </c>
      <c r="H165" s="14">
        <v>284</v>
      </c>
      <c r="I165" s="14" t="s">
        <v>16</v>
      </c>
      <c r="J165" s="14">
        <v>439</v>
      </c>
      <c r="K165" s="14" t="s">
        <v>16</v>
      </c>
      <c r="L165" s="14" t="s">
        <v>16</v>
      </c>
      <c r="M165" s="14" t="s">
        <v>16</v>
      </c>
      <c r="N165" s="14" t="s">
        <v>16</v>
      </c>
      <c r="O165" s="14" t="s">
        <v>16</v>
      </c>
      <c r="P165" s="14" t="s">
        <v>16</v>
      </c>
      <c r="Q165" s="50">
        <v>6875</v>
      </c>
      <c r="R165" s="47"/>
    </row>
    <row r="166" spans="1:18" ht="12.75">
      <c r="A166" s="10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50"/>
      <c r="R166" s="47"/>
    </row>
    <row r="167" spans="1:18" ht="12.75">
      <c r="A167" s="10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50"/>
      <c r="R167" s="47"/>
    </row>
    <row r="168" spans="1:18" ht="13.5">
      <c r="A168" s="24" t="s">
        <v>189</v>
      </c>
      <c r="B168" s="273">
        <v>6903</v>
      </c>
      <c r="C168" s="273" t="s">
        <v>16</v>
      </c>
      <c r="D168" s="273">
        <v>5828</v>
      </c>
      <c r="E168" s="273">
        <v>699</v>
      </c>
      <c r="F168" s="273">
        <v>9407</v>
      </c>
      <c r="G168" s="273" t="s">
        <v>16</v>
      </c>
      <c r="H168" s="273">
        <v>427</v>
      </c>
      <c r="I168" s="273" t="s">
        <v>16</v>
      </c>
      <c r="J168" s="273">
        <v>663</v>
      </c>
      <c r="K168" s="273" t="s">
        <v>16</v>
      </c>
      <c r="L168" s="273" t="s">
        <v>16</v>
      </c>
      <c r="M168" s="273" t="s">
        <v>16</v>
      </c>
      <c r="N168" s="273" t="s">
        <v>16</v>
      </c>
      <c r="O168" s="273" t="s">
        <v>16</v>
      </c>
      <c r="P168" s="273">
        <v>56</v>
      </c>
      <c r="Q168" s="272">
        <v>23983</v>
      </c>
      <c r="R168" s="47"/>
    </row>
    <row r="169" spans="1:18" ht="13.5">
      <c r="A169" s="46"/>
      <c r="B169" s="62"/>
      <c r="C169" s="63"/>
      <c r="D169" s="62"/>
      <c r="E169" s="63"/>
      <c r="F169" s="62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47"/>
      <c r="R169" s="47"/>
    </row>
    <row r="170" spans="1:18" ht="13.5">
      <c r="A170" s="41" t="s">
        <v>198</v>
      </c>
      <c r="B170" s="62"/>
      <c r="C170" s="63"/>
      <c r="D170" s="62"/>
      <c r="E170" s="63"/>
      <c r="F170" s="62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47"/>
      <c r="R170" s="44"/>
    </row>
    <row r="171" spans="1:18" ht="13.5">
      <c r="A171" s="10" t="s">
        <v>392</v>
      </c>
      <c r="B171" s="22" t="s">
        <v>16</v>
      </c>
      <c r="C171" s="22" t="s">
        <v>16</v>
      </c>
      <c r="D171" s="22" t="s">
        <v>16</v>
      </c>
      <c r="E171" s="22" t="s">
        <v>16</v>
      </c>
      <c r="F171" s="22" t="s">
        <v>16</v>
      </c>
      <c r="G171" s="22" t="s">
        <v>16</v>
      </c>
      <c r="H171" s="22" t="s">
        <v>16</v>
      </c>
      <c r="I171" s="22" t="s">
        <v>16</v>
      </c>
      <c r="J171" s="22" t="s">
        <v>16</v>
      </c>
      <c r="K171" s="22">
        <v>210</v>
      </c>
      <c r="L171" s="22" t="s">
        <v>16</v>
      </c>
      <c r="M171" s="22" t="s">
        <v>16</v>
      </c>
      <c r="N171" s="22" t="s">
        <v>16</v>
      </c>
      <c r="O171" s="22" t="s">
        <v>16</v>
      </c>
      <c r="P171" s="22" t="s">
        <v>16</v>
      </c>
      <c r="Q171" s="50">
        <v>210</v>
      </c>
      <c r="R171" s="44"/>
    </row>
    <row r="172" spans="1:18" ht="13.5">
      <c r="A172" s="46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50"/>
      <c r="R172" s="44"/>
    </row>
    <row r="173" spans="1:18" ht="13.5">
      <c r="A173" s="24" t="s">
        <v>421</v>
      </c>
      <c r="B173" s="272" t="s">
        <v>16</v>
      </c>
      <c r="C173" s="272" t="s">
        <v>16</v>
      </c>
      <c r="D173" s="272" t="s">
        <v>16</v>
      </c>
      <c r="E173" s="272" t="s">
        <v>16</v>
      </c>
      <c r="F173" s="272" t="s">
        <v>16</v>
      </c>
      <c r="G173" s="272" t="s">
        <v>16</v>
      </c>
      <c r="H173" s="272" t="s">
        <v>16</v>
      </c>
      <c r="I173" s="272" t="s">
        <v>16</v>
      </c>
      <c r="J173" s="272" t="s">
        <v>16</v>
      </c>
      <c r="K173" s="272">
        <v>210</v>
      </c>
      <c r="L173" s="272" t="s">
        <v>16</v>
      </c>
      <c r="M173" s="272" t="s">
        <v>16</v>
      </c>
      <c r="N173" s="272" t="s">
        <v>16</v>
      </c>
      <c r="O173" s="272" t="s">
        <v>16</v>
      </c>
      <c r="P173" s="272" t="s">
        <v>16</v>
      </c>
      <c r="Q173" s="272">
        <v>210</v>
      </c>
      <c r="R173" s="47"/>
    </row>
    <row r="174" spans="1:18" ht="13.5">
      <c r="A174" s="10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43"/>
      <c r="R174" s="47"/>
    </row>
    <row r="175" spans="1:18" ht="13.5">
      <c r="A175" s="41" t="s">
        <v>190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43"/>
      <c r="R175" s="47"/>
    </row>
    <row r="176" spans="1:18" ht="12.75">
      <c r="A176" s="10" t="s">
        <v>143</v>
      </c>
      <c r="B176" s="22" t="s">
        <v>16</v>
      </c>
      <c r="C176" s="22" t="s">
        <v>16</v>
      </c>
      <c r="D176" s="22" t="s">
        <v>16</v>
      </c>
      <c r="E176" s="22" t="s">
        <v>16</v>
      </c>
      <c r="F176" s="22" t="s">
        <v>16</v>
      </c>
      <c r="G176" s="22" t="s">
        <v>16</v>
      </c>
      <c r="H176" s="22" t="s">
        <v>16</v>
      </c>
      <c r="I176" s="22" t="s">
        <v>16</v>
      </c>
      <c r="J176" s="22" t="s">
        <v>16</v>
      </c>
      <c r="K176" s="22">
        <v>359</v>
      </c>
      <c r="L176" s="22" t="s">
        <v>16</v>
      </c>
      <c r="M176" s="22" t="s">
        <v>16</v>
      </c>
      <c r="N176" s="22" t="s">
        <v>16</v>
      </c>
      <c r="O176" s="22" t="s">
        <v>16</v>
      </c>
      <c r="P176" s="22" t="s">
        <v>16</v>
      </c>
      <c r="Q176" s="50">
        <v>359</v>
      </c>
      <c r="R176" s="48"/>
    </row>
    <row r="177" spans="1:18" ht="12.75">
      <c r="A177" s="10" t="s">
        <v>109</v>
      </c>
      <c r="B177" s="22">
        <v>290</v>
      </c>
      <c r="C177" s="22" t="s">
        <v>16</v>
      </c>
      <c r="D177" s="22">
        <v>86</v>
      </c>
      <c r="E177" s="22" t="s">
        <v>16</v>
      </c>
      <c r="F177" s="22">
        <v>228</v>
      </c>
      <c r="G177" s="22" t="s">
        <v>16</v>
      </c>
      <c r="H177" s="22" t="s">
        <v>16</v>
      </c>
      <c r="I177" s="22" t="s">
        <v>16</v>
      </c>
      <c r="J177" s="22" t="s">
        <v>16</v>
      </c>
      <c r="K177" s="22" t="s">
        <v>16</v>
      </c>
      <c r="L177" s="22" t="s">
        <v>16</v>
      </c>
      <c r="M177" s="22" t="s">
        <v>16</v>
      </c>
      <c r="N177" s="22" t="s">
        <v>16</v>
      </c>
      <c r="O177" s="22" t="s">
        <v>16</v>
      </c>
      <c r="P177" s="22" t="s">
        <v>16</v>
      </c>
      <c r="Q177" s="50">
        <v>604</v>
      </c>
      <c r="R177" s="47"/>
    </row>
    <row r="178" spans="1:18" ht="12.75">
      <c r="A178" s="10" t="s">
        <v>110</v>
      </c>
      <c r="B178" s="22">
        <v>38</v>
      </c>
      <c r="C178" s="22" t="s">
        <v>16</v>
      </c>
      <c r="D178" s="22">
        <v>2212</v>
      </c>
      <c r="E178" s="22" t="s">
        <v>16</v>
      </c>
      <c r="F178" s="22">
        <v>3264</v>
      </c>
      <c r="G178" s="22" t="s">
        <v>16</v>
      </c>
      <c r="H178" s="22">
        <v>215</v>
      </c>
      <c r="I178" s="22" t="s">
        <v>16</v>
      </c>
      <c r="J178" s="22">
        <v>523</v>
      </c>
      <c r="K178" s="22" t="s">
        <v>16</v>
      </c>
      <c r="L178" s="22" t="s">
        <v>16</v>
      </c>
      <c r="M178" s="22" t="s">
        <v>16</v>
      </c>
      <c r="N178" s="22" t="s">
        <v>16</v>
      </c>
      <c r="O178" s="22" t="s">
        <v>16</v>
      </c>
      <c r="P178" s="22" t="s">
        <v>16</v>
      </c>
      <c r="Q178" s="50">
        <v>6252</v>
      </c>
      <c r="R178" s="47"/>
    </row>
    <row r="179" spans="1:18" ht="12.75">
      <c r="A179" s="10" t="s">
        <v>111</v>
      </c>
      <c r="B179" s="22">
        <v>2660</v>
      </c>
      <c r="C179" s="22">
        <v>308</v>
      </c>
      <c r="D179" s="22">
        <v>272</v>
      </c>
      <c r="E179" s="22">
        <v>550</v>
      </c>
      <c r="F179" s="22">
        <v>736</v>
      </c>
      <c r="G179" s="22">
        <v>58</v>
      </c>
      <c r="H179" s="22">
        <v>93</v>
      </c>
      <c r="I179" s="22" t="s">
        <v>16</v>
      </c>
      <c r="J179" s="22" t="s">
        <v>16</v>
      </c>
      <c r="K179" s="22" t="s">
        <v>16</v>
      </c>
      <c r="L179" s="22" t="s">
        <v>16</v>
      </c>
      <c r="M179" s="22" t="s">
        <v>16</v>
      </c>
      <c r="N179" s="22" t="s">
        <v>16</v>
      </c>
      <c r="O179" s="22" t="s">
        <v>16</v>
      </c>
      <c r="P179" s="22" t="s">
        <v>16</v>
      </c>
      <c r="Q179" s="50">
        <v>4677</v>
      </c>
      <c r="R179" s="47"/>
    </row>
    <row r="180" spans="1:18" ht="12.75">
      <c r="A180" s="10" t="s">
        <v>112</v>
      </c>
      <c r="B180" s="22">
        <v>1090</v>
      </c>
      <c r="C180" s="22" t="s">
        <v>16</v>
      </c>
      <c r="D180" s="22">
        <v>214</v>
      </c>
      <c r="E180" s="22" t="s">
        <v>16</v>
      </c>
      <c r="F180" s="22">
        <v>228</v>
      </c>
      <c r="G180" s="22" t="s">
        <v>16</v>
      </c>
      <c r="H180" s="22">
        <v>39</v>
      </c>
      <c r="I180" s="22" t="s">
        <v>16</v>
      </c>
      <c r="J180" s="22">
        <v>23</v>
      </c>
      <c r="K180" s="22" t="s">
        <v>16</v>
      </c>
      <c r="L180" s="22" t="s">
        <v>16</v>
      </c>
      <c r="M180" s="22" t="s">
        <v>16</v>
      </c>
      <c r="N180" s="22" t="s">
        <v>16</v>
      </c>
      <c r="O180" s="22" t="s">
        <v>16</v>
      </c>
      <c r="P180" s="22" t="s">
        <v>16</v>
      </c>
      <c r="Q180" s="50">
        <v>1594</v>
      </c>
      <c r="R180" s="47"/>
    </row>
    <row r="181" spans="1:18" ht="12.75">
      <c r="A181" s="10" t="s">
        <v>419</v>
      </c>
      <c r="B181" s="22" t="s">
        <v>16</v>
      </c>
      <c r="C181" s="22" t="s">
        <v>16</v>
      </c>
      <c r="D181" s="22" t="s">
        <v>16</v>
      </c>
      <c r="E181" s="22" t="s">
        <v>16</v>
      </c>
      <c r="F181" s="22" t="s">
        <v>16</v>
      </c>
      <c r="G181" s="22" t="s">
        <v>16</v>
      </c>
      <c r="H181" s="22" t="s">
        <v>16</v>
      </c>
      <c r="I181" s="22" t="s">
        <v>16</v>
      </c>
      <c r="J181" s="22" t="s">
        <v>16</v>
      </c>
      <c r="K181" s="22">
        <v>53</v>
      </c>
      <c r="L181" s="22" t="s">
        <v>16</v>
      </c>
      <c r="M181" s="22" t="s">
        <v>16</v>
      </c>
      <c r="N181" s="22" t="s">
        <v>16</v>
      </c>
      <c r="O181" s="22" t="s">
        <v>16</v>
      </c>
      <c r="P181" s="22" t="s">
        <v>16</v>
      </c>
      <c r="Q181" s="22">
        <v>53</v>
      </c>
      <c r="R181" s="47"/>
    </row>
    <row r="182" spans="1:18" ht="12.75">
      <c r="A182" s="10" t="s">
        <v>41</v>
      </c>
      <c r="B182" s="22" t="s">
        <v>16</v>
      </c>
      <c r="C182" s="22" t="s">
        <v>16</v>
      </c>
      <c r="D182" s="22" t="s">
        <v>16</v>
      </c>
      <c r="E182" s="22" t="s">
        <v>16</v>
      </c>
      <c r="F182" s="22">
        <v>85</v>
      </c>
      <c r="G182" s="22" t="s">
        <v>16</v>
      </c>
      <c r="H182" s="22" t="s">
        <v>16</v>
      </c>
      <c r="I182" s="22" t="s">
        <v>16</v>
      </c>
      <c r="J182" s="22" t="s">
        <v>16</v>
      </c>
      <c r="K182" s="22" t="s">
        <v>16</v>
      </c>
      <c r="L182" s="22" t="s">
        <v>16</v>
      </c>
      <c r="M182" s="22" t="s">
        <v>16</v>
      </c>
      <c r="N182" s="22" t="s">
        <v>16</v>
      </c>
      <c r="O182" s="22" t="s">
        <v>16</v>
      </c>
      <c r="P182" s="22" t="s">
        <v>16</v>
      </c>
      <c r="Q182" s="22">
        <v>85</v>
      </c>
      <c r="R182" s="47"/>
    </row>
    <row r="183" spans="1:18" ht="13.5">
      <c r="A183" s="10" t="s">
        <v>113</v>
      </c>
      <c r="B183" s="22" t="s">
        <v>16</v>
      </c>
      <c r="C183" s="22" t="s">
        <v>16</v>
      </c>
      <c r="D183" s="22" t="s">
        <v>16</v>
      </c>
      <c r="E183" s="22" t="s">
        <v>16</v>
      </c>
      <c r="F183" s="22" t="s">
        <v>16</v>
      </c>
      <c r="G183" s="22" t="s">
        <v>16</v>
      </c>
      <c r="H183" s="22" t="s">
        <v>16</v>
      </c>
      <c r="I183" s="22" t="s">
        <v>16</v>
      </c>
      <c r="J183" s="22" t="s">
        <v>16</v>
      </c>
      <c r="K183" s="22" t="s">
        <v>16</v>
      </c>
      <c r="L183" s="22" t="s">
        <v>16</v>
      </c>
      <c r="M183" s="22" t="s">
        <v>16</v>
      </c>
      <c r="N183" s="22">
        <v>3</v>
      </c>
      <c r="O183" s="22">
        <v>22</v>
      </c>
      <c r="P183" s="22">
        <v>421</v>
      </c>
      <c r="Q183" s="22">
        <v>446</v>
      </c>
      <c r="R183" s="44"/>
    </row>
    <row r="184" spans="1:18" ht="12.75">
      <c r="A184" s="10" t="s">
        <v>114</v>
      </c>
      <c r="B184" s="22" t="s">
        <v>16</v>
      </c>
      <c r="C184" s="22" t="s">
        <v>16</v>
      </c>
      <c r="D184" s="22" t="s">
        <v>16</v>
      </c>
      <c r="E184" s="22" t="s">
        <v>16</v>
      </c>
      <c r="F184" s="22">
        <v>86</v>
      </c>
      <c r="G184" s="22" t="s">
        <v>16</v>
      </c>
      <c r="H184" s="22">
        <v>46</v>
      </c>
      <c r="I184" s="22" t="s">
        <v>16</v>
      </c>
      <c r="J184" s="22" t="s">
        <v>16</v>
      </c>
      <c r="K184" s="22" t="s">
        <v>16</v>
      </c>
      <c r="L184" s="22" t="s">
        <v>16</v>
      </c>
      <c r="M184" s="22" t="s">
        <v>16</v>
      </c>
      <c r="N184" s="22" t="s">
        <v>16</v>
      </c>
      <c r="O184" s="22" t="s">
        <v>16</v>
      </c>
      <c r="P184" s="22" t="s">
        <v>16</v>
      </c>
      <c r="Q184" s="22">
        <v>132</v>
      </c>
      <c r="R184" s="47"/>
    </row>
    <row r="185" spans="1:18" ht="12.75">
      <c r="A185" s="10" t="s">
        <v>115</v>
      </c>
      <c r="B185" s="22" t="s">
        <v>16</v>
      </c>
      <c r="C185" s="22" t="s">
        <v>16</v>
      </c>
      <c r="D185" s="22" t="s">
        <v>16</v>
      </c>
      <c r="E185" s="22" t="s">
        <v>16</v>
      </c>
      <c r="F185" s="22" t="s">
        <v>16</v>
      </c>
      <c r="G185" s="22" t="s">
        <v>16</v>
      </c>
      <c r="H185" s="22" t="s">
        <v>16</v>
      </c>
      <c r="I185" s="22" t="s">
        <v>16</v>
      </c>
      <c r="J185" s="22" t="s">
        <v>16</v>
      </c>
      <c r="K185" s="22" t="s">
        <v>16</v>
      </c>
      <c r="L185" s="22" t="s">
        <v>16</v>
      </c>
      <c r="M185" s="22" t="s">
        <v>16</v>
      </c>
      <c r="N185" s="22">
        <v>133</v>
      </c>
      <c r="O185" s="22">
        <v>28</v>
      </c>
      <c r="P185" s="22">
        <v>406</v>
      </c>
      <c r="Q185" s="22">
        <v>568</v>
      </c>
      <c r="R185" s="47"/>
    </row>
    <row r="186" spans="1:18" ht="12.75">
      <c r="A186" s="10" t="s">
        <v>116</v>
      </c>
      <c r="B186" s="22" t="s">
        <v>16</v>
      </c>
      <c r="C186" s="22" t="s">
        <v>16</v>
      </c>
      <c r="D186" s="22" t="s">
        <v>16</v>
      </c>
      <c r="E186" s="22" t="s">
        <v>16</v>
      </c>
      <c r="F186" s="22" t="s">
        <v>16</v>
      </c>
      <c r="G186" s="22" t="s">
        <v>16</v>
      </c>
      <c r="H186" s="22" t="s">
        <v>16</v>
      </c>
      <c r="I186" s="22" t="s">
        <v>16</v>
      </c>
      <c r="J186" s="22" t="s">
        <v>16</v>
      </c>
      <c r="K186" s="22" t="s">
        <v>16</v>
      </c>
      <c r="L186" s="22" t="s">
        <v>16</v>
      </c>
      <c r="M186" s="22" t="s">
        <v>16</v>
      </c>
      <c r="N186" s="22">
        <v>102</v>
      </c>
      <c r="O186" s="22">
        <v>18</v>
      </c>
      <c r="P186" s="22">
        <v>618</v>
      </c>
      <c r="Q186" s="50">
        <v>738</v>
      </c>
      <c r="R186" s="47"/>
    </row>
    <row r="187" spans="1:18" ht="12.75">
      <c r="A187" s="10" t="s">
        <v>117</v>
      </c>
      <c r="B187" s="22" t="s">
        <v>16</v>
      </c>
      <c r="C187" s="22" t="s">
        <v>16</v>
      </c>
      <c r="D187" s="22" t="s">
        <v>16</v>
      </c>
      <c r="E187" s="22" t="s">
        <v>16</v>
      </c>
      <c r="F187" s="22" t="s">
        <v>16</v>
      </c>
      <c r="G187" s="22" t="s">
        <v>16</v>
      </c>
      <c r="H187" s="22" t="s">
        <v>16</v>
      </c>
      <c r="I187" s="22" t="s">
        <v>16</v>
      </c>
      <c r="J187" s="22" t="s">
        <v>16</v>
      </c>
      <c r="K187" s="22" t="s">
        <v>16</v>
      </c>
      <c r="L187" s="22" t="s">
        <v>16</v>
      </c>
      <c r="M187" s="22" t="s">
        <v>16</v>
      </c>
      <c r="N187" s="22" t="s">
        <v>16</v>
      </c>
      <c r="O187" s="22" t="s">
        <v>16</v>
      </c>
      <c r="P187" s="22">
        <v>366</v>
      </c>
      <c r="Q187" s="50">
        <v>366</v>
      </c>
      <c r="R187" s="47"/>
    </row>
    <row r="188" spans="1:18" ht="12.75">
      <c r="A188" s="10" t="s">
        <v>118</v>
      </c>
      <c r="B188" s="22">
        <v>224</v>
      </c>
      <c r="C188" s="22" t="s">
        <v>16</v>
      </c>
      <c r="D188" s="22" t="s">
        <v>16</v>
      </c>
      <c r="E188" s="22" t="s">
        <v>16</v>
      </c>
      <c r="F188" s="22" t="s">
        <v>16</v>
      </c>
      <c r="G188" s="22" t="s">
        <v>16</v>
      </c>
      <c r="H188" s="22" t="s">
        <v>16</v>
      </c>
      <c r="I188" s="22" t="s">
        <v>16</v>
      </c>
      <c r="J188" s="22" t="s">
        <v>16</v>
      </c>
      <c r="K188" s="22" t="s">
        <v>16</v>
      </c>
      <c r="L188" s="22" t="s">
        <v>16</v>
      </c>
      <c r="M188" s="22" t="s">
        <v>16</v>
      </c>
      <c r="N188" s="22" t="s">
        <v>16</v>
      </c>
      <c r="O188" s="22" t="s">
        <v>16</v>
      </c>
      <c r="P188" s="22" t="s">
        <v>16</v>
      </c>
      <c r="Q188" s="276">
        <v>224</v>
      </c>
      <c r="R188" s="47"/>
    </row>
    <row r="189" spans="1:18" ht="12.75">
      <c r="A189" s="10" t="s">
        <v>144</v>
      </c>
      <c r="B189" s="22">
        <v>60</v>
      </c>
      <c r="C189" s="22" t="s">
        <v>16</v>
      </c>
      <c r="D189" s="22">
        <v>85</v>
      </c>
      <c r="E189" s="22" t="s">
        <v>16</v>
      </c>
      <c r="F189" s="22">
        <v>125</v>
      </c>
      <c r="G189" s="22" t="s">
        <v>16</v>
      </c>
      <c r="H189" s="22" t="s">
        <v>16</v>
      </c>
      <c r="I189" s="22" t="s">
        <v>16</v>
      </c>
      <c r="J189" s="22" t="s">
        <v>16</v>
      </c>
      <c r="K189" s="22" t="s">
        <v>16</v>
      </c>
      <c r="L189" s="22" t="s">
        <v>16</v>
      </c>
      <c r="M189" s="22" t="s">
        <v>16</v>
      </c>
      <c r="N189" s="22" t="s">
        <v>16</v>
      </c>
      <c r="O189" s="22" t="s">
        <v>16</v>
      </c>
      <c r="P189" s="22" t="s">
        <v>16</v>
      </c>
      <c r="Q189" s="276">
        <v>270</v>
      </c>
      <c r="R189" s="47"/>
    </row>
    <row r="190" spans="1:18" ht="12.75">
      <c r="A190" s="10" t="s">
        <v>393</v>
      </c>
      <c r="B190" s="22" t="s">
        <v>16</v>
      </c>
      <c r="C190" s="22" t="s">
        <v>16</v>
      </c>
      <c r="D190" s="22">
        <v>165</v>
      </c>
      <c r="E190" s="22" t="s">
        <v>16</v>
      </c>
      <c r="F190" s="22" t="s">
        <v>16</v>
      </c>
      <c r="G190" s="22" t="s">
        <v>16</v>
      </c>
      <c r="H190" s="22" t="s">
        <v>16</v>
      </c>
      <c r="I190" s="22" t="s">
        <v>16</v>
      </c>
      <c r="J190" s="22" t="s">
        <v>16</v>
      </c>
      <c r="K190" s="22" t="s">
        <v>16</v>
      </c>
      <c r="L190" s="22" t="s">
        <v>16</v>
      </c>
      <c r="M190" s="22" t="s">
        <v>16</v>
      </c>
      <c r="N190" s="22" t="s">
        <v>16</v>
      </c>
      <c r="O190" s="22" t="s">
        <v>16</v>
      </c>
      <c r="P190" s="22" t="s">
        <v>16</v>
      </c>
      <c r="Q190" s="276">
        <v>165</v>
      </c>
      <c r="R190" s="47"/>
    </row>
    <row r="191" spans="1:18" ht="12.75">
      <c r="A191" s="10" t="s">
        <v>394</v>
      </c>
      <c r="B191" s="22" t="s">
        <v>16</v>
      </c>
      <c r="C191" s="22" t="s">
        <v>16</v>
      </c>
      <c r="D191" s="22" t="s">
        <v>16</v>
      </c>
      <c r="E191" s="22">
        <v>8</v>
      </c>
      <c r="F191" s="22">
        <v>12</v>
      </c>
      <c r="G191" s="22" t="s">
        <v>16</v>
      </c>
      <c r="H191" s="22" t="s">
        <v>16</v>
      </c>
      <c r="I191" s="22" t="s">
        <v>16</v>
      </c>
      <c r="J191" s="22" t="s">
        <v>16</v>
      </c>
      <c r="K191" s="22" t="s">
        <v>16</v>
      </c>
      <c r="L191" s="22" t="s">
        <v>16</v>
      </c>
      <c r="M191" s="22" t="s">
        <v>16</v>
      </c>
      <c r="N191" s="22" t="s">
        <v>16</v>
      </c>
      <c r="O191" s="22" t="s">
        <v>16</v>
      </c>
      <c r="P191" s="22" t="s">
        <v>16</v>
      </c>
      <c r="Q191" s="50">
        <v>20</v>
      </c>
      <c r="R191" s="47"/>
    </row>
    <row r="192" spans="1:18" ht="12.75">
      <c r="A192" s="10" t="s">
        <v>395</v>
      </c>
      <c r="B192" s="22" t="s">
        <v>16</v>
      </c>
      <c r="C192" s="22" t="s">
        <v>16</v>
      </c>
      <c r="D192" s="22" t="s">
        <v>16</v>
      </c>
      <c r="E192" s="22" t="s">
        <v>16</v>
      </c>
      <c r="F192" s="22" t="s">
        <v>16</v>
      </c>
      <c r="G192" s="22" t="s">
        <v>16</v>
      </c>
      <c r="H192" s="22" t="s">
        <v>16</v>
      </c>
      <c r="I192" s="22" t="s">
        <v>16</v>
      </c>
      <c r="J192" s="22" t="s">
        <v>16</v>
      </c>
      <c r="K192" s="22">
        <v>11</v>
      </c>
      <c r="L192" s="22" t="s">
        <v>16</v>
      </c>
      <c r="M192" s="22" t="s">
        <v>16</v>
      </c>
      <c r="N192" s="22" t="s">
        <v>16</v>
      </c>
      <c r="O192" s="22" t="s">
        <v>16</v>
      </c>
      <c r="P192" s="22" t="s">
        <v>16</v>
      </c>
      <c r="Q192" s="50">
        <v>11</v>
      </c>
      <c r="R192" s="47"/>
    </row>
    <row r="193" spans="1:18" ht="12.75">
      <c r="A193" s="10" t="s">
        <v>119</v>
      </c>
      <c r="B193" s="22">
        <v>7998</v>
      </c>
      <c r="C193" s="22">
        <v>193</v>
      </c>
      <c r="D193" s="22">
        <v>2821</v>
      </c>
      <c r="E193" s="22">
        <v>860</v>
      </c>
      <c r="F193" s="22">
        <v>3734</v>
      </c>
      <c r="G193" s="22" t="s">
        <v>16</v>
      </c>
      <c r="H193" s="22">
        <v>276</v>
      </c>
      <c r="I193" s="22">
        <v>38</v>
      </c>
      <c r="J193" s="22">
        <v>264</v>
      </c>
      <c r="K193" s="22" t="s">
        <v>16</v>
      </c>
      <c r="L193" s="22" t="s">
        <v>16</v>
      </c>
      <c r="M193" s="22" t="s">
        <v>16</v>
      </c>
      <c r="N193" s="22" t="s">
        <v>16</v>
      </c>
      <c r="O193" s="22" t="s">
        <v>16</v>
      </c>
      <c r="P193" s="22" t="s">
        <v>16</v>
      </c>
      <c r="Q193" s="50">
        <v>16185</v>
      </c>
      <c r="R193" s="47"/>
    </row>
    <row r="194" spans="1:18" ht="13.5">
      <c r="A194" s="10" t="s">
        <v>52</v>
      </c>
      <c r="B194" s="22" t="s">
        <v>16</v>
      </c>
      <c r="C194" s="22" t="s">
        <v>16</v>
      </c>
      <c r="D194" s="22">
        <v>207</v>
      </c>
      <c r="E194" s="22" t="s">
        <v>16</v>
      </c>
      <c r="F194" s="22">
        <v>54</v>
      </c>
      <c r="G194" s="22" t="s">
        <v>16</v>
      </c>
      <c r="H194" s="22" t="s">
        <v>16</v>
      </c>
      <c r="I194" s="22" t="s">
        <v>16</v>
      </c>
      <c r="J194" s="22" t="s">
        <v>16</v>
      </c>
      <c r="K194" s="22" t="s">
        <v>16</v>
      </c>
      <c r="L194" s="22" t="s">
        <v>16</v>
      </c>
      <c r="M194" s="22" t="s">
        <v>16</v>
      </c>
      <c r="N194" s="22" t="s">
        <v>16</v>
      </c>
      <c r="O194" s="22" t="s">
        <v>16</v>
      </c>
      <c r="P194" s="22" t="s">
        <v>16</v>
      </c>
      <c r="Q194" s="50">
        <v>261</v>
      </c>
      <c r="R194" s="44"/>
    </row>
    <row r="195" spans="1:18" ht="13.5">
      <c r="A195" s="10" t="s">
        <v>120</v>
      </c>
      <c r="B195" s="22" t="s">
        <v>16</v>
      </c>
      <c r="C195" s="22" t="s">
        <v>16</v>
      </c>
      <c r="D195" s="22">
        <v>165</v>
      </c>
      <c r="E195" s="22" t="s">
        <v>16</v>
      </c>
      <c r="F195" s="22">
        <v>941</v>
      </c>
      <c r="G195" s="22" t="s">
        <v>16</v>
      </c>
      <c r="H195" s="22" t="s">
        <v>16</v>
      </c>
      <c r="I195" s="22" t="s">
        <v>16</v>
      </c>
      <c r="J195" s="22" t="s">
        <v>16</v>
      </c>
      <c r="K195" s="22" t="s">
        <v>16</v>
      </c>
      <c r="L195" s="22" t="s">
        <v>16</v>
      </c>
      <c r="M195" s="22" t="s">
        <v>16</v>
      </c>
      <c r="N195" s="22" t="s">
        <v>16</v>
      </c>
      <c r="O195" s="22" t="s">
        <v>16</v>
      </c>
      <c r="P195" s="22" t="s">
        <v>16</v>
      </c>
      <c r="Q195" s="50">
        <v>1105</v>
      </c>
      <c r="R195" s="44"/>
    </row>
    <row r="196" spans="1:18" ht="13.5">
      <c r="A196" s="10" t="s">
        <v>121</v>
      </c>
      <c r="B196" s="22" t="s">
        <v>16</v>
      </c>
      <c r="C196" s="22" t="s">
        <v>16</v>
      </c>
      <c r="D196" s="22" t="s">
        <v>16</v>
      </c>
      <c r="E196" s="22" t="s">
        <v>16</v>
      </c>
      <c r="F196" s="22" t="s">
        <v>16</v>
      </c>
      <c r="G196" s="22" t="s">
        <v>16</v>
      </c>
      <c r="H196" s="22" t="s">
        <v>16</v>
      </c>
      <c r="I196" s="22" t="s">
        <v>16</v>
      </c>
      <c r="J196" s="22" t="s">
        <v>16</v>
      </c>
      <c r="K196" s="22" t="s">
        <v>16</v>
      </c>
      <c r="L196" s="22">
        <v>72</v>
      </c>
      <c r="M196" s="22" t="s">
        <v>16</v>
      </c>
      <c r="N196" s="22" t="s">
        <v>16</v>
      </c>
      <c r="O196" s="22" t="s">
        <v>16</v>
      </c>
      <c r="P196" s="22" t="s">
        <v>16</v>
      </c>
      <c r="Q196" s="50">
        <v>72</v>
      </c>
      <c r="R196" s="44"/>
    </row>
    <row r="197" spans="1:18" ht="13.5">
      <c r="A197" s="10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50"/>
      <c r="R197" s="44"/>
    </row>
    <row r="198" spans="1:18" ht="13.5">
      <c r="A198" s="10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50"/>
      <c r="R198" s="44"/>
    </row>
    <row r="199" spans="1:18" ht="13.5">
      <c r="A199" s="24" t="s">
        <v>191</v>
      </c>
      <c r="B199" s="117">
        <v>12359</v>
      </c>
      <c r="C199" s="117">
        <v>501</v>
      </c>
      <c r="D199" s="117">
        <v>6227</v>
      </c>
      <c r="E199" s="117">
        <v>1419</v>
      </c>
      <c r="F199" s="117">
        <v>9491</v>
      </c>
      <c r="G199" s="117">
        <v>58</v>
      </c>
      <c r="H199" s="117">
        <v>669</v>
      </c>
      <c r="I199" s="117">
        <v>38</v>
      </c>
      <c r="J199" s="117">
        <v>810</v>
      </c>
      <c r="K199" s="117">
        <v>423</v>
      </c>
      <c r="L199" s="117">
        <v>72</v>
      </c>
      <c r="M199" s="117" t="s">
        <v>16</v>
      </c>
      <c r="N199" s="117">
        <v>238</v>
      </c>
      <c r="O199" s="117">
        <v>68</v>
      </c>
      <c r="P199" s="117">
        <v>1811</v>
      </c>
      <c r="Q199" s="272">
        <v>34184</v>
      </c>
      <c r="R199" s="44"/>
    </row>
    <row r="200" spans="1:18" ht="13.5">
      <c r="A200" s="1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R200" s="44"/>
    </row>
    <row r="201" spans="1:18" ht="13.5">
      <c r="A201" s="24" t="s">
        <v>141</v>
      </c>
      <c r="B201" s="117">
        <v>91111</v>
      </c>
      <c r="C201" s="117">
        <v>1606</v>
      </c>
      <c r="D201" s="117">
        <v>55696</v>
      </c>
      <c r="E201" s="117">
        <v>9327</v>
      </c>
      <c r="F201" s="117">
        <v>89060</v>
      </c>
      <c r="G201" s="117">
        <v>299</v>
      </c>
      <c r="H201" s="117">
        <v>3926</v>
      </c>
      <c r="I201" s="117">
        <v>38</v>
      </c>
      <c r="J201" s="205">
        <v>5214</v>
      </c>
      <c r="K201" s="205">
        <v>3360</v>
      </c>
      <c r="L201" s="205">
        <v>604</v>
      </c>
      <c r="M201" s="117">
        <v>10</v>
      </c>
      <c r="N201" s="117">
        <v>9507</v>
      </c>
      <c r="O201" s="117">
        <v>1705</v>
      </c>
      <c r="P201" s="117">
        <v>65873</v>
      </c>
      <c r="Q201" s="277">
        <v>337336</v>
      </c>
      <c r="R201" s="47"/>
    </row>
    <row r="202" ht="12.75">
      <c r="R202" s="47"/>
    </row>
    <row r="203" ht="12.75">
      <c r="R203" s="10"/>
    </row>
    <row r="204" ht="12.75">
      <c r="R204" s="10"/>
    </row>
    <row r="205" ht="12.75">
      <c r="R205" s="10"/>
    </row>
    <row r="206" ht="12.75">
      <c r="R206" s="10"/>
    </row>
    <row r="207" ht="12.75">
      <c r="R207" s="10"/>
    </row>
    <row r="208" ht="12.75">
      <c r="R208" s="10"/>
    </row>
    <row r="209" ht="12.75">
      <c r="R209" s="10"/>
    </row>
    <row r="210" ht="12.75">
      <c r="R210" s="10"/>
    </row>
    <row r="211" ht="12.75">
      <c r="R211" s="10"/>
    </row>
    <row r="212" ht="12.75">
      <c r="R212" s="10"/>
    </row>
    <row r="213" spans="1:18" ht="12.75">
      <c r="A213" s="10"/>
      <c r="R213" s="47"/>
    </row>
    <row r="214" spans="1:18" ht="12.75">
      <c r="A214" s="10"/>
      <c r="R214" s="47"/>
    </row>
    <row r="215" spans="1:18" ht="12.75">
      <c r="A215" s="10"/>
      <c r="R215" s="47"/>
    </row>
    <row r="216" spans="1:18" ht="12.75">
      <c r="A216" s="10"/>
      <c r="R216" s="47"/>
    </row>
    <row r="217" spans="1:18" ht="12.75">
      <c r="A217" s="10"/>
      <c r="R217" s="48"/>
    </row>
    <row r="218" ht="12.75">
      <c r="R218" s="48"/>
    </row>
    <row r="219" ht="12.75">
      <c r="R219" s="48"/>
    </row>
    <row r="220" ht="12.75">
      <c r="R220" s="47"/>
    </row>
    <row r="221" ht="12.75">
      <c r="R221" s="47"/>
    </row>
    <row r="222" ht="12.75">
      <c r="R222" s="47"/>
    </row>
    <row r="223" ht="12.75">
      <c r="R223" s="47"/>
    </row>
    <row r="224" ht="12.75">
      <c r="R224" s="47"/>
    </row>
    <row r="225" ht="12.75">
      <c r="R225" s="47"/>
    </row>
    <row r="226" ht="12.75">
      <c r="R226" s="47"/>
    </row>
    <row r="227" ht="12.75">
      <c r="R227" s="47"/>
    </row>
    <row r="228" ht="12.75">
      <c r="R228" s="47"/>
    </row>
    <row r="229" ht="12.75">
      <c r="R229" s="47"/>
    </row>
    <row r="230" ht="12.75">
      <c r="R230" s="47"/>
    </row>
    <row r="231" ht="13.5">
      <c r="R231" s="44"/>
    </row>
    <row r="232" ht="12.75">
      <c r="R232" s="47"/>
    </row>
    <row r="233" ht="13.5">
      <c r="R233" s="44"/>
    </row>
    <row r="234" ht="12.75">
      <c r="R234" s="47"/>
    </row>
    <row r="235" ht="12.75">
      <c r="R235" s="47"/>
    </row>
    <row r="236" ht="12.75">
      <c r="R236" s="47"/>
    </row>
    <row r="237" ht="12.75">
      <c r="R237" s="47"/>
    </row>
    <row r="238" ht="12.75">
      <c r="R238" s="47"/>
    </row>
    <row r="239" ht="12.75">
      <c r="R239" s="47"/>
    </row>
    <row r="240" ht="12.75">
      <c r="R240" s="47"/>
    </row>
    <row r="241" ht="12.75">
      <c r="R241" s="51"/>
    </row>
    <row r="242" ht="12.75">
      <c r="R242" s="51"/>
    </row>
    <row r="243" ht="12.75">
      <c r="R243" s="51"/>
    </row>
    <row r="244" ht="12.75">
      <c r="R244" s="51"/>
    </row>
    <row r="245" ht="12.75">
      <c r="R245" s="51"/>
    </row>
    <row r="246" ht="12.75">
      <c r="R246" s="51"/>
    </row>
    <row r="247" ht="12.75">
      <c r="R247" s="51"/>
    </row>
    <row r="248" ht="12.75">
      <c r="R248" s="51"/>
    </row>
    <row r="249" ht="12.75">
      <c r="R249" s="51"/>
    </row>
    <row r="250" ht="12.75">
      <c r="R250" s="51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landscape" paperSize="8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0"/>
  <sheetViews>
    <sheetView zoomScale="70" zoomScaleNormal="70" zoomScalePageLayoutView="0" workbookViewId="0" topLeftCell="A1">
      <selection activeCell="T191" sqref="T191"/>
    </sheetView>
  </sheetViews>
  <sheetFormatPr defaultColWidth="9.140625" defaultRowHeight="12.75"/>
  <cols>
    <col min="1" max="1" width="41.140625" style="0" customWidth="1"/>
    <col min="2" max="2" width="10.140625" style="0" bestFit="1" customWidth="1"/>
    <col min="3" max="3" width="12.00390625" style="0" customWidth="1"/>
    <col min="4" max="4" width="10.140625" style="0" bestFit="1" customWidth="1"/>
    <col min="5" max="5" width="9.421875" style="0" bestFit="1" customWidth="1"/>
    <col min="6" max="6" width="10.28125" style="0" bestFit="1" customWidth="1"/>
    <col min="7" max="7" width="13.00390625" style="0" customWidth="1"/>
    <col min="8" max="8" width="9.421875" style="0" bestFit="1" customWidth="1"/>
    <col min="9" max="9" width="12.00390625" style="0" customWidth="1"/>
    <col min="10" max="12" width="9.421875" style="0" bestFit="1" customWidth="1"/>
    <col min="13" max="13" width="9.28125" style="0" bestFit="1" customWidth="1"/>
    <col min="14" max="14" width="10.421875" style="0" customWidth="1"/>
    <col min="15" max="15" width="10.28125" style="0" customWidth="1"/>
    <col min="16" max="16" width="10.421875" style="0" customWidth="1"/>
    <col min="17" max="17" width="10.7109375" style="0" bestFit="1" customWidth="1"/>
    <col min="21" max="21" width="53.28125" style="0" customWidth="1"/>
  </cols>
  <sheetData>
    <row r="2" ht="12.75">
      <c r="A2" s="10" t="s">
        <v>422</v>
      </c>
    </row>
    <row r="3" spans="1:19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>
      <c r="A4" s="10"/>
      <c r="B4" s="12" t="s">
        <v>0</v>
      </c>
      <c r="C4" s="12" t="s">
        <v>1</v>
      </c>
      <c r="D4" s="12" t="s">
        <v>2</v>
      </c>
      <c r="E4" s="12" t="s">
        <v>0</v>
      </c>
      <c r="F4" s="12" t="s">
        <v>2</v>
      </c>
      <c r="G4" s="12" t="s">
        <v>1</v>
      </c>
      <c r="H4" s="12" t="s">
        <v>0</v>
      </c>
      <c r="I4" s="12" t="s">
        <v>1</v>
      </c>
      <c r="J4" s="12" t="s">
        <v>2</v>
      </c>
      <c r="K4" s="12" t="s">
        <v>3</v>
      </c>
      <c r="L4" s="12" t="s">
        <v>4</v>
      </c>
      <c r="M4" s="12"/>
      <c r="N4" s="12" t="s">
        <v>5</v>
      </c>
      <c r="O4" s="12" t="s">
        <v>6</v>
      </c>
      <c r="P4" s="12" t="s">
        <v>7</v>
      </c>
      <c r="Q4" s="13"/>
      <c r="R4" s="13"/>
      <c r="S4" s="13"/>
    </row>
    <row r="5" spans="1:19" ht="12.75">
      <c r="A5" s="9" t="s">
        <v>180</v>
      </c>
      <c r="B5" s="12" t="s">
        <v>8</v>
      </c>
      <c r="C5" s="12" t="s">
        <v>8</v>
      </c>
      <c r="D5" s="12" t="s">
        <v>8</v>
      </c>
      <c r="E5" s="12" t="s">
        <v>9</v>
      </c>
      <c r="F5" s="12" t="s">
        <v>9</v>
      </c>
      <c r="G5" s="12" t="s">
        <v>9</v>
      </c>
      <c r="H5" s="12" t="s">
        <v>10</v>
      </c>
      <c r="I5" s="12" t="s">
        <v>10</v>
      </c>
      <c r="J5" s="12" t="s">
        <v>10</v>
      </c>
      <c r="K5" s="12" t="s">
        <v>11</v>
      </c>
      <c r="L5" s="12" t="s">
        <v>12</v>
      </c>
      <c r="M5" s="12" t="s">
        <v>137</v>
      </c>
      <c r="N5" s="12" t="s">
        <v>14</v>
      </c>
      <c r="O5" s="12" t="s">
        <v>14</v>
      </c>
      <c r="P5" s="12" t="s">
        <v>14</v>
      </c>
      <c r="Q5" s="279" t="s">
        <v>15</v>
      </c>
      <c r="R5" s="10"/>
      <c r="S5" s="10"/>
    </row>
    <row r="6" spans="1:19" ht="13.5">
      <c r="A6" s="41" t="s">
        <v>123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10" t="s">
        <v>152</v>
      </c>
      <c r="B7" s="22">
        <v>75</v>
      </c>
      <c r="C7" s="22" t="s">
        <v>16</v>
      </c>
      <c r="D7" s="22">
        <v>69</v>
      </c>
      <c r="E7" s="22">
        <v>4</v>
      </c>
      <c r="F7" s="22">
        <v>324</v>
      </c>
      <c r="G7" s="22" t="s">
        <v>16</v>
      </c>
      <c r="H7" s="22">
        <v>5</v>
      </c>
      <c r="I7" s="22" t="s">
        <v>16</v>
      </c>
      <c r="J7" s="22" t="s">
        <v>16</v>
      </c>
      <c r="K7" s="22">
        <v>50</v>
      </c>
      <c r="L7" s="22" t="s">
        <v>16</v>
      </c>
      <c r="M7" s="22" t="s">
        <v>16</v>
      </c>
      <c r="N7" s="22" t="s">
        <v>16</v>
      </c>
      <c r="O7" s="22" t="s">
        <v>16</v>
      </c>
      <c r="P7" s="22" t="s">
        <v>16</v>
      </c>
      <c r="Q7" s="22">
        <v>527</v>
      </c>
      <c r="R7" s="36"/>
      <c r="S7" s="22"/>
    </row>
    <row r="8" spans="1:19" ht="12.75">
      <c r="A8" s="10" t="s">
        <v>17</v>
      </c>
      <c r="B8" s="22">
        <v>197</v>
      </c>
      <c r="C8" s="22" t="s">
        <v>16</v>
      </c>
      <c r="D8" s="22">
        <v>266</v>
      </c>
      <c r="E8" s="22" t="s">
        <v>16</v>
      </c>
      <c r="F8" s="22">
        <v>1992</v>
      </c>
      <c r="G8" s="22" t="s">
        <v>16</v>
      </c>
      <c r="H8" s="22" t="s">
        <v>16</v>
      </c>
      <c r="I8" s="22" t="s">
        <v>16</v>
      </c>
      <c r="J8" s="22" t="s">
        <v>16</v>
      </c>
      <c r="K8" s="22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2" t="s">
        <v>16</v>
      </c>
      <c r="Q8" s="22">
        <v>2455</v>
      </c>
      <c r="R8" s="36"/>
      <c r="S8" s="22"/>
    </row>
    <row r="9" spans="1:19" ht="12.75">
      <c r="A9" s="10" t="s">
        <v>18</v>
      </c>
      <c r="B9" s="22">
        <v>4</v>
      </c>
      <c r="C9" s="22" t="s">
        <v>16</v>
      </c>
      <c r="D9" s="22">
        <v>37</v>
      </c>
      <c r="E9" s="22" t="s">
        <v>16</v>
      </c>
      <c r="F9" s="22">
        <v>80</v>
      </c>
      <c r="G9" s="22" t="s">
        <v>16</v>
      </c>
      <c r="H9" s="22">
        <v>9</v>
      </c>
      <c r="I9" s="22" t="s">
        <v>16</v>
      </c>
      <c r="J9" s="22" t="s">
        <v>16</v>
      </c>
      <c r="K9" s="22" t="s">
        <v>16</v>
      </c>
      <c r="L9" s="22" t="s">
        <v>16</v>
      </c>
      <c r="M9" s="22" t="s">
        <v>16</v>
      </c>
      <c r="N9" s="22" t="s">
        <v>16</v>
      </c>
      <c r="O9" s="22" t="s">
        <v>16</v>
      </c>
      <c r="P9" s="22" t="s">
        <v>16</v>
      </c>
      <c r="Q9" s="22">
        <v>130</v>
      </c>
      <c r="R9" s="36"/>
      <c r="S9" s="36"/>
    </row>
    <row r="10" spans="1:19" ht="12.75">
      <c r="A10" s="10" t="s">
        <v>19</v>
      </c>
      <c r="B10" s="22">
        <v>46</v>
      </c>
      <c r="C10" s="22" t="s">
        <v>16</v>
      </c>
      <c r="D10" s="22" t="s">
        <v>16</v>
      </c>
      <c r="E10" s="22">
        <v>73</v>
      </c>
      <c r="F10" s="22">
        <v>2</v>
      </c>
      <c r="G10" s="22" t="s">
        <v>16</v>
      </c>
      <c r="H10" s="22" t="s">
        <v>16</v>
      </c>
      <c r="I10" s="22" t="s">
        <v>16</v>
      </c>
      <c r="J10" s="22" t="s">
        <v>16</v>
      </c>
      <c r="K10" s="22" t="s">
        <v>16</v>
      </c>
      <c r="L10" s="22" t="s">
        <v>16</v>
      </c>
      <c r="M10" s="22" t="s">
        <v>16</v>
      </c>
      <c r="N10" s="22" t="s">
        <v>16</v>
      </c>
      <c r="O10" s="22" t="s">
        <v>16</v>
      </c>
      <c r="P10" s="22" t="s">
        <v>16</v>
      </c>
      <c r="Q10" s="22">
        <v>121</v>
      </c>
      <c r="R10" s="36"/>
      <c r="S10" s="36"/>
    </row>
    <row r="11" spans="1:19" ht="12.75">
      <c r="A11" s="10" t="s">
        <v>371</v>
      </c>
      <c r="B11" s="22" t="s">
        <v>16</v>
      </c>
      <c r="C11" s="22" t="s">
        <v>16</v>
      </c>
      <c r="D11" s="22" t="s">
        <v>16</v>
      </c>
      <c r="E11" s="22" t="s">
        <v>16</v>
      </c>
      <c r="F11" s="22" t="s">
        <v>16</v>
      </c>
      <c r="G11" s="22" t="s">
        <v>16</v>
      </c>
      <c r="H11" s="22" t="s">
        <v>16</v>
      </c>
      <c r="I11" s="22" t="s">
        <v>16</v>
      </c>
      <c r="J11" s="22" t="s">
        <v>16</v>
      </c>
      <c r="K11" s="22" t="s">
        <v>16</v>
      </c>
      <c r="L11" s="22" t="s">
        <v>16</v>
      </c>
      <c r="M11" s="22" t="s">
        <v>16</v>
      </c>
      <c r="N11" s="22">
        <v>10</v>
      </c>
      <c r="O11" s="22" t="s">
        <v>16</v>
      </c>
      <c r="P11" s="22">
        <v>582</v>
      </c>
      <c r="Q11" s="22">
        <v>592</v>
      </c>
      <c r="R11" s="36"/>
      <c r="S11" s="36"/>
    </row>
    <row r="12" spans="1:19" ht="12.75">
      <c r="A12" s="10" t="s">
        <v>20</v>
      </c>
      <c r="B12" s="22">
        <v>108</v>
      </c>
      <c r="C12" s="22" t="s">
        <v>16</v>
      </c>
      <c r="D12" s="22">
        <v>85</v>
      </c>
      <c r="E12" s="22">
        <v>7</v>
      </c>
      <c r="F12" s="22">
        <v>791</v>
      </c>
      <c r="G12" s="22" t="s">
        <v>16</v>
      </c>
      <c r="H12" s="22" t="s">
        <v>16</v>
      </c>
      <c r="I12" s="22" t="s">
        <v>16</v>
      </c>
      <c r="J12" s="22" t="s">
        <v>16</v>
      </c>
      <c r="K12" s="22" t="s">
        <v>16</v>
      </c>
      <c r="L12" s="22" t="s">
        <v>16</v>
      </c>
      <c r="M12" s="22" t="s">
        <v>16</v>
      </c>
      <c r="N12" s="22" t="s">
        <v>16</v>
      </c>
      <c r="O12" s="22" t="s">
        <v>16</v>
      </c>
      <c r="P12" s="22" t="s">
        <v>16</v>
      </c>
      <c r="Q12" s="22">
        <v>990</v>
      </c>
      <c r="R12" s="36"/>
      <c r="S12" s="36"/>
    </row>
    <row r="13" spans="1:19" ht="12.75">
      <c r="A13" s="10" t="s">
        <v>21</v>
      </c>
      <c r="B13" s="22">
        <v>136</v>
      </c>
      <c r="C13" s="22">
        <v>8</v>
      </c>
      <c r="D13" s="22">
        <v>133</v>
      </c>
      <c r="E13" s="22">
        <v>55</v>
      </c>
      <c r="F13" s="22">
        <v>31</v>
      </c>
      <c r="G13" s="22" t="s">
        <v>16</v>
      </c>
      <c r="H13" s="22" t="s">
        <v>16</v>
      </c>
      <c r="I13" s="22" t="s">
        <v>16</v>
      </c>
      <c r="J13" s="22" t="s">
        <v>16</v>
      </c>
      <c r="K13" s="22">
        <v>15</v>
      </c>
      <c r="L13" s="22" t="s">
        <v>16</v>
      </c>
      <c r="M13" s="22" t="s">
        <v>16</v>
      </c>
      <c r="N13" s="22" t="s">
        <v>16</v>
      </c>
      <c r="O13" s="22" t="s">
        <v>16</v>
      </c>
      <c r="P13" s="22" t="s">
        <v>16</v>
      </c>
      <c r="Q13" s="22">
        <v>377</v>
      </c>
      <c r="R13" s="36"/>
      <c r="S13" s="36"/>
    </row>
    <row r="14" spans="1:19" ht="12.75">
      <c r="A14" s="10" t="s">
        <v>22</v>
      </c>
      <c r="B14" s="22">
        <v>1169</v>
      </c>
      <c r="C14" s="22">
        <v>21</v>
      </c>
      <c r="D14" s="22">
        <v>1659</v>
      </c>
      <c r="E14" s="22">
        <v>277</v>
      </c>
      <c r="F14" s="22">
        <v>4457</v>
      </c>
      <c r="G14" s="22">
        <v>11</v>
      </c>
      <c r="H14" s="22">
        <v>147</v>
      </c>
      <c r="I14" s="22" t="s">
        <v>16</v>
      </c>
      <c r="J14" s="22" t="s">
        <v>16</v>
      </c>
      <c r="K14" s="22">
        <v>27</v>
      </c>
      <c r="L14" s="22">
        <v>66</v>
      </c>
      <c r="M14" s="22" t="s">
        <v>16</v>
      </c>
      <c r="N14" s="22" t="s">
        <v>16</v>
      </c>
      <c r="O14" s="22" t="s">
        <v>16</v>
      </c>
      <c r="P14" s="22" t="s">
        <v>16</v>
      </c>
      <c r="Q14" s="22">
        <v>7833</v>
      </c>
      <c r="R14" s="36"/>
      <c r="S14" s="22"/>
    </row>
    <row r="15" spans="1:19" ht="12.75">
      <c r="A15" s="10" t="s">
        <v>151</v>
      </c>
      <c r="B15" s="22">
        <v>367</v>
      </c>
      <c r="C15" s="22" t="s">
        <v>16</v>
      </c>
      <c r="D15" s="22">
        <v>396</v>
      </c>
      <c r="E15" s="22" t="s">
        <v>16</v>
      </c>
      <c r="F15" s="22">
        <v>410</v>
      </c>
      <c r="G15" s="22" t="s">
        <v>16</v>
      </c>
      <c r="H15" s="22" t="s">
        <v>16</v>
      </c>
      <c r="I15" s="22" t="s">
        <v>16</v>
      </c>
      <c r="J15" s="22" t="s">
        <v>16</v>
      </c>
      <c r="K15" s="22" t="s">
        <v>16</v>
      </c>
      <c r="L15" s="22" t="s">
        <v>16</v>
      </c>
      <c r="M15" s="22" t="s">
        <v>16</v>
      </c>
      <c r="N15" s="22" t="s">
        <v>16</v>
      </c>
      <c r="O15" s="22" t="s">
        <v>16</v>
      </c>
      <c r="P15" s="22" t="s">
        <v>16</v>
      </c>
      <c r="Q15" s="22">
        <v>1173</v>
      </c>
      <c r="R15" s="36"/>
      <c r="S15" s="36"/>
    </row>
    <row r="16" spans="1:19" ht="12.75">
      <c r="A16" s="10" t="s">
        <v>23</v>
      </c>
      <c r="B16" s="22">
        <v>721</v>
      </c>
      <c r="C16" s="22" t="s">
        <v>16</v>
      </c>
      <c r="D16" s="22">
        <v>192</v>
      </c>
      <c r="E16" s="22">
        <v>53</v>
      </c>
      <c r="F16" s="22">
        <v>5</v>
      </c>
      <c r="G16" s="22" t="s">
        <v>16</v>
      </c>
      <c r="H16" s="22" t="s">
        <v>16</v>
      </c>
      <c r="I16" s="22" t="s">
        <v>16</v>
      </c>
      <c r="J16" s="22" t="s">
        <v>16</v>
      </c>
      <c r="K16" s="22" t="s">
        <v>16</v>
      </c>
      <c r="L16" s="22" t="s">
        <v>16</v>
      </c>
      <c r="M16" s="22" t="s">
        <v>16</v>
      </c>
      <c r="N16" s="22" t="s">
        <v>16</v>
      </c>
      <c r="O16" s="22" t="s">
        <v>16</v>
      </c>
      <c r="P16" s="22" t="s">
        <v>16</v>
      </c>
      <c r="Q16" s="22">
        <v>971</v>
      </c>
      <c r="R16" s="36"/>
      <c r="S16" s="22"/>
    </row>
    <row r="17" spans="1:19" ht="12.75">
      <c r="A17" s="10" t="s">
        <v>24</v>
      </c>
      <c r="B17" s="22">
        <v>377</v>
      </c>
      <c r="C17" s="22" t="s">
        <v>16</v>
      </c>
      <c r="D17" s="22">
        <v>618</v>
      </c>
      <c r="E17" s="22">
        <v>7</v>
      </c>
      <c r="F17" s="22">
        <v>67</v>
      </c>
      <c r="G17" s="22" t="s">
        <v>16</v>
      </c>
      <c r="H17" s="22" t="s">
        <v>16</v>
      </c>
      <c r="I17" s="22" t="s">
        <v>16</v>
      </c>
      <c r="J17" s="22" t="s">
        <v>16</v>
      </c>
      <c r="K17" s="22" t="s">
        <v>16</v>
      </c>
      <c r="L17" s="22" t="s">
        <v>16</v>
      </c>
      <c r="M17" s="22" t="s">
        <v>16</v>
      </c>
      <c r="N17" s="22" t="s">
        <v>16</v>
      </c>
      <c r="O17" s="22" t="s">
        <v>16</v>
      </c>
      <c r="P17" s="22" t="s">
        <v>16</v>
      </c>
      <c r="Q17" s="22">
        <v>1069</v>
      </c>
      <c r="R17" s="36"/>
      <c r="S17" s="36"/>
    </row>
    <row r="18" spans="1:19" ht="12.75">
      <c r="A18" s="10" t="s">
        <v>234</v>
      </c>
      <c r="B18" s="22" t="s">
        <v>16</v>
      </c>
      <c r="C18" s="22" t="s">
        <v>16</v>
      </c>
      <c r="D18" s="22" t="s">
        <v>16</v>
      </c>
      <c r="E18" s="22" t="s">
        <v>16</v>
      </c>
      <c r="F18" s="22" t="s">
        <v>16</v>
      </c>
      <c r="G18" s="22" t="s">
        <v>16</v>
      </c>
      <c r="H18" s="22" t="s">
        <v>16</v>
      </c>
      <c r="I18" s="22" t="s">
        <v>16</v>
      </c>
      <c r="J18" s="22" t="s">
        <v>16</v>
      </c>
      <c r="K18" s="22" t="s">
        <v>16</v>
      </c>
      <c r="L18" s="22" t="s">
        <v>16</v>
      </c>
      <c r="M18" s="22" t="s">
        <v>16</v>
      </c>
      <c r="N18" s="22">
        <v>704</v>
      </c>
      <c r="O18" s="22">
        <v>167</v>
      </c>
      <c r="P18" s="22">
        <v>3352</v>
      </c>
      <c r="Q18" s="22">
        <v>4223</v>
      </c>
      <c r="R18" s="36"/>
      <c r="S18" s="36"/>
    </row>
    <row r="19" spans="1:19" ht="12.75">
      <c r="A19" s="10" t="s">
        <v>25</v>
      </c>
      <c r="B19" s="22" t="s">
        <v>16</v>
      </c>
      <c r="C19" s="22" t="s">
        <v>16</v>
      </c>
      <c r="D19" s="22" t="s">
        <v>16</v>
      </c>
      <c r="E19" s="22" t="s">
        <v>16</v>
      </c>
      <c r="F19" s="22" t="s">
        <v>16</v>
      </c>
      <c r="G19" s="22" t="s">
        <v>16</v>
      </c>
      <c r="H19" s="22" t="s">
        <v>16</v>
      </c>
      <c r="I19" s="22" t="s">
        <v>16</v>
      </c>
      <c r="J19" s="22" t="s">
        <v>16</v>
      </c>
      <c r="K19" s="22" t="s">
        <v>16</v>
      </c>
      <c r="L19" s="22" t="s">
        <v>16</v>
      </c>
      <c r="M19" s="22" t="s">
        <v>16</v>
      </c>
      <c r="N19" s="22">
        <v>20</v>
      </c>
      <c r="O19" s="22">
        <v>6</v>
      </c>
      <c r="P19" s="22">
        <v>361</v>
      </c>
      <c r="Q19" s="22">
        <v>387</v>
      </c>
      <c r="R19" s="36"/>
      <c r="S19" s="36"/>
    </row>
    <row r="20" spans="1:19" ht="12.75">
      <c r="A20" s="10" t="s">
        <v>26</v>
      </c>
      <c r="B20" s="22" t="s">
        <v>16</v>
      </c>
      <c r="C20" s="22" t="s">
        <v>16</v>
      </c>
      <c r="D20" s="22" t="s">
        <v>16</v>
      </c>
      <c r="E20" s="22" t="s">
        <v>16</v>
      </c>
      <c r="F20" s="22" t="s">
        <v>16</v>
      </c>
      <c r="G20" s="22" t="s">
        <v>16</v>
      </c>
      <c r="H20" s="22" t="s">
        <v>16</v>
      </c>
      <c r="I20" s="22" t="s">
        <v>16</v>
      </c>
      <c r="J20" s="22" t="s">
        <v>16</v>
      </c>
      <c r="K20" s="22" t="s">
        <v>16</v>
      </c>
      <c r="L20" s="22" t="s">
        <v>16</v>
      </c>
      <c r="M20" s="22" t="s">
        <v>16</v>
      </c>
      <c r="N20" s="22">
        <v>2</v>
      </c>
      <c r="O20" s="22">
        <v>2</v>
      </c>
      <c r="P20" s="22">
        <v>51</v>
      </c>
      <c r="Q20" s="22">
        <v>55</v>
      </c>
      <c r="R20" s="36"/>
      <c r="S20" s="22"/>
    </row>
    <row r="21" spans="1:19" ht="12.75">
      <c r="A21" s="10" t="s">
        <v>27</v>
      </c>
      <c r="B21" s="22" t="s">
        <v>16</v>
      </c>
      <c r="C21" s="22" t="s">
        <v>16</v>
      </c>
      <c r="D21" s="22" t="s">
        <v>16</v>
      </c>
      <c r="E21" s="22" t="s">
        <v>16</v>
      </c>
      <c r="F21" s="22" t="s">
        <v>16</v>
      </c>
      <c r="G21" s="22" t="s">
        <v>16</v>
      </c>
      <c r="H21" s="22" t="s">
        <v>16</v>
      </c>
      <c r="I21" s="22" t="s">
        <v>16</v>
      </c>
      <c r="J21" s="22" t="s">
        <v>16</v>
      </c>
      <c r="K21" s="22" t="s">
        <v>16</v>
      </c>
      <c r="L21" s="22" t="s">
        <v>16</v>
      </c>
      <c r="M21" s="22" t="s">
        <v>16</v>
      </c>
      <c r="N21" s="22">
        <v>1220</v>
      </c>
      <c r="O21" s="22">
        <v>108</v>
      </c>
      <c r="P21" s="22">
        <v>7665</v>
      </c>
      <c r="Q21" s="22">
        <v>8994</v>
      </c>
      <c r="R21" s="36"/>
      <c r="S21" s="36"/>
    </row>
    <row r="22" spans="1:19" ht="12.75">
      <c r="A22" s="10" t="s">
        <v>28</v>
      </c>
      <c r="B22" s="22" t="s">
        <v>16</v>
      </c>
      <c r="C22" s="22" t="s">
        <v>16</v>
      </c>
      <c r="D22" s="22" t="s">
        <v>16</v>
      </c>
      <c r="E22" s="22" t="s">
        <v>16</v>
      </c>
      <c r="F22" s="22" t="s">
        <v>16</v>
      </c>
      <c r="G22" s="22" t="s">
        <v>16</v>
      </c>
      <c r="H22" s="22" t="s">
        <v>16</v>
      </c>
      <c r="I22" s="22" t="s">
        <v>16</v>
      </c>
      <c r="J22" s="22" t="s">
        <v>16</v>
      </c>
      <c r="K22" s="22" t="s">
        <v>16</v>
      </c>
      <c r="L22" s="22" t="s">
        <v>16</v>
      </c>
      <c r="M22" s="22" t="s">
        <v>16</v>
      </c>
      <c r="N22" s="22">
        <v>192</v>
      </c>
      <c r="O22" s="22" t="s">
        <v>16</v>
      </c>
      <c r="P22" s="22">
        <v>204</v>
      </c>
      <c r="Q22" s="22">
        <v>396</v>
      </c>
      <c r="R22" s="36"/>
      <c r="S22" s="36"/>
    </row>
    <row r="23" spans="1:19" ht="12.75">
      <c r="A23" s="10" t="s">
        <v>29</v>
      </c>
      <c r="B23" s="22">
        <v>95</v>
      </c>
      <c r="C23" s="22" t="s">
        <v>16</v>
      </c>
      <c r="D23" s="22">
        <v>103</v>
      </c>
      <c r="E23" s="22" t="s">
        <v>16</v>
      </c>
      <c r="F23" s="22" t="s">
        <v>16</v>
      </c>
      <c r="G23" s="22" t="s">
        <v>16</v>
      </c>
      <c r="H23" s="22" t="s">
        <v>16</v>
      </c>
      <c r="I23" s="22" t="s">
        <v>16</v>
      </c>
      <c r="J23" s="22" t="s">
        <v>16</v>
      </c>
      <c r="K23" s="22" t="s">
        <v>16</v>
      </c>
      <c r="L23" s="22" t="s">
        <v>16</v>
      </c>
      <c r="M23" s="22" t="s">
        <v>16</v>
      </c>
      <c r="N23" s="22" t="s">
        <v>16</v>
      </c>
      <c r="O23" s="22" t="s">
        <v>16</v>
      </c>
      <c r="P23" s="22" t="s">
        <v>16</v>
      </c>
      <c r="Q23" s="22">
        <v>198</v>
      </c>
      <c r="R23" s="36"/>
      <c r="S23" s="36"/>
    </row>
    <row r="24" spans="1:19" ht="12.75">
      <c r="A24" s="10" t="s">
        <v>30</v>
      </c>
      <c r="B24" s="22">
        <v>21</v>
      </c>
      <c r="C24" s="22" t="s">
        <v>16</v>
      </c>
      <c r="D24" s="22" t="s">
        <v>16</v>
      </c>
      <c r="E24" s="22" t="s">
        <v>16</v>
      </c>
      <c r="F24" s="22" t="s">
        <v>16</v>
      </c>
      <c r="G24" s="22" t="s">
        <v>16</v>
      </c>
      <c r="H24" s="22" t="s">
        <v>16</v>
      </c>
      <c r="I24" s="22" t="s">
        <v>16</v>
      </c>
      <c r="J24" s="22" t="s">
        <v>16</v>
      </c>
      <c r="K24" s="22" t="s">
        <v>16</v>
      </c>
      <c r="L24" s="22" t="s">
        <v>16</v>
      </c>
      <c r="M24" s="22" t="s">
        <v>16</v>
      </c>
      <c r="N24" s="22" t="s">
        <v>16</v>
      </c>
      <c r="O24" s="22" t="s">
        <v>16</v>
      </c>
      <c r="P24" s="22" t="s">
        <v>16</v>
      </c>
      <c r="Q24" s="22">
        <v>21</v>
      </c>
      <c r="R24" s="36"/>
      <c r="S24" s="36"/>
    </row>
    <row r="25" spans="1:19" ht="12.75">
      <c r="A25" s="10" t="s">
        <v>31</v>
      </c>
      <c r="B25" s="22">
        <v>417</v>
      </c>
      <c r="C25" s="22">
        <v>4</v>
      </c>
      <c r="D25" s="22">
        <v>238</v>
      </c>
      <c r="E25" s="22" t="s">
        <v>16</v>
      </c>
      <c r="F25" s="22">
        <v>110</v>
      </c>
      <c r="G25" s="22" t="s">
        <v>16</v>
      </c>
      <c r="H25" s="22" t="s">
        <v>16</v>
      </c>
      <c r="I25" s="22" t="s">
        <v>16</v>
      </c>
      <c r="J25" s="22" t="s">
        <v>16</v>
      </c>
      <c r="K25" s="22" t="s">
        <v>16</v>
      </c>
      <c r="L25" s="22" t="s">
        <v>16</v>
      </c>
      <c r="M25" s="22" t="s">
        <v>16</v>
      </c>
      <c r="N25" s="22" t="s">
        <v>16</v>
      </c>
      <c r="O25" s="22" t="s">
        <v>16</v>
      </c>
      <c r="P25" s="22" t="s">
        <v>16</v>
      </c>
      <c r="Q25" s="22">
        <v>768</v>
      </c>
      <c r="R25" s="36"/>
      <c r="S25" s="22"/>
    </row>
    <row r="26" spans="1:19" ht="12.75">
      <c r="A26" s="10" t="s">
        <v>372</v>
      </c>
      <c r="B26" s="22">
        <v>482</v>
      </c>
      <c r="C26" s="22" t="s">
        <v>16</v>
      </c>
      <c r="D26" s="22">
        <v>542</v>
      </c>
      <c r="E26" s="22" t="s">
        <v>16</v>
      </c>
      <c r="F26" s="22" t="s">
        <v>16</v>
      </c>
      <c r="G26" s="22" t="s">
        <v>16</v>
      </c>
      <c r="H26" s="22" t="s">
        <v>16</v>
      </c>
      <c r="I26" s="22" t="s">
        <v>16</v>
      </c>
      <c r="J26" s="22" t="s">
        <v>16</v>
      </c>
      <c r="K26" s="22" t="s">
        <v>16</v>
      </c>
      <c r="L26" s="22" t="s">
        <v>16</v>
      </c>
      <c r="M26" s="22" t="s">
        <v>16</v>
      </c>
      <c r="N26" s="22" t="s">
        <v>16</v>
      </c>
      <c r="O26" s="22" t="s">
        <v>16</v>
      </c>
      <c r="P26" s="22" t="s">
        <v>16</v>
      </c>
      <c r="Q26" s="22">
        <v>1024</v>
      </c>
      <c r="R26" s="36"/>
      <c r="S26" s="36"/>
    </row>
    <row r="27" spans="1:19" ht="12.75">
      <c r="A27" s="10" t="s">
        <v>32</v>
      </c>
      <c r="B27" s="22" t="s">
        <v>16</v>
      </c>
      <c r="C27" s="22" t="s">
        <v>16</v>
      </c>
      <c r="D27" s="22" t="s">
        <v>16</v>
      </c>
      <c r="E27" s="22" t="s">
        <v>16</v>
      </c>
      <c r="F27" s="22" t="s">
        <v>16</v>
      </c>
      <c r="G27" s="22" t="s">
        <v>16</v>
      </c>
      <c r="H27" s="22" t="s">
        <v>16</v>
      </c>
      <c r="I27" s="22" t="s">
        <v>16</v>
      </c>
      <c r="J27" s="22" t="s">
        <v>16</v>
      </c>
      <c r="K27" s="22">
        <v>4</v>
      </c>
      <c r="L27" s="22" t="s">
        <v>16</v>
      </c>
      <c r="M27" s="22" t="s">
        <v>16</v>
      </c>
      <c r="N27" s="22" t="s">
        <v>16</v>
      </c>
      <c r="O27" s="22" t="s">
        <v>16</v>
      </c>
      <c r="P27" s="22" t="s">
        <v>16</v>
      </c>
      <c r="Q27" s="22">
        <v>4</v>
      </c>
      <c r="R27" s="36"/>
      <c r="S27" s="36"/>
    </row>
    <row r="28" spans="1:19" ht="12.75">
      <c r="A28" s="10" t="s">
        <v>373</v>
      </c>
      <c r="B28" s="22" t="s">
        <v>16</v>
      </c>
      <c r="C28" s="22" t="s">
        <v>16</v>
      </c>
      <c r="D28" s="22" t="s">
        <v>16</v>
      </c>
      <c r="E28" s="22" t="s">
        <v>16</v>
      </c>
      <c r="F28" s="22" t="s">
        <v>16</v>
      </c>
      <c r="G28" s="22" t="s">
        <v>16</v>
      </c>
      <c r="H28" s="22" t="s">
        <v>16</v>
      </c>
      <c r="I28" s="22" t="s">
        <v>16</v>
      </c>
      <c r="J28" s="22" t="s">
        <v>16</v>
      </c>
      <c r="K28" s="22" t="s">
        <v>16</v>
      </c>
      <c r="L28" s="22" t="s">
        <v>16</v>
      </c>
      <c r="M28" s="22" t="s">
        <v>16</v>
      </c>
      <c r="N28" s="22">
        <v>1787</v>
      </c>
      <c r="O28" s="22">
        <v>94</v>
      </c>
      <c r="P28" s="22">
        <v>3522</v>
      </c>
      <c r="Q28" s="22">
        <v>5403</v>
      </c>
      <c r="R28" s="36"/>
      <c r="S28" s="36"/>
    </row>
    <row r="29" spans="1:19" ht="12.75">
      <c r="A29" s="10" t="s">
        <v>33</v>
      </c>
      <c r="B29" s="22">
        <v>111</v>
      </c>
      <c r="C29" s="22" t="s">
        <v>16</v>
      </c>
      <c r="D29" s="22">
        <v>22</v>
      </c>
      <c r="E29" s="22">
        <v>23</v>
      </c>
      <c r="F29" s="22">
        <v>495</v>
      </c>
      <c r="G29" s="22" t="s">
        <v>16</v>
      </c>
      <c r="H29" s="22" t="s">
        <v>16</v>
      </c>
      <c r="I29" s="22" t="s">
        <v>16</v>
      </c>
      <c r="J29" s="22">
        <v>1</v>
      </c>
      <c r="K29" s="22" t="s">
        <v>16</v>
      </c>
      <c r="L29" s="22" t="s">
        <v>16</v>
      </c>
      <c r="M29" s="22" t="s">
        <v>16</v>
      </c>
      <c r="N29" s="22" t="s">
        <v>16</v>
      </c>
      <c r="O29" s="22" t="s">
        <v>16</v>
      </c>
      <c r="P29" s="22" t="s">
        <v>16</v>
      </c>
      <c r="Q29" s="22">
        <v>652</v>
      </c>
      <c r="R29" s="36"/>
      <c r="S29" s="36"/>
    </row>
    <row r="30" spans="1:19" ht="12.75">
      <c r="A30" s="10" t="s">
        <v>34</v>
      </c>
      <c r="B30" s="22">
        <v>85</v>
      </c>
      <c r="C30" s="22" t="s">
        <v>16</v>
      </c>
      <c r="D30" s="22" t="s">
        <v>16</v>
      </c>
      <c r="E30" s="22" t="s">
        <v>16</v>
      </c>
      <c r="F30" s="22">
        <v>30</v>
      </c>
      <c r="G30" s="22" t="s">
        <v>16</v>
      </c>
      <c r="H30" s="22">
        <v>12</v>
      </c>
      <c r="I30" s="22" t="s">
        <v>16</v>
      </c>
      <c r="J30" s="22">
        <v>16</v>
      </c>
      <c r="K30" s="22" t="s">
        <v>16</v>
      </c>
      <c r="L30" s="22" t="s">
        <v>16</v>
      </c>
      <c r="M30" s="22" t="s">
        <v>16</v>
      </c>
      <c r="N30" s="22" t="s">
        <v>16</v>
      </c>
      <c r="O30" s="22" t="s">
        <v>16</v>
      </c>
      <c r="P30" s="22" t="s">
        <v>16</v>
      </c>
      <c r="Q30" s="22">
        <v>142</v>
      </c>
      <c r="R30" s="36"/>
      <c r="S30" s="36"/>
    </row>
    <row r="31" spans="1:19" ht="12.75">
      <c r="A31" s="10" t="s">
        <v>153</v>
      </c>
      <c r="B31" s="22">
        <v>203</v>
      </c>
      <c r="C31" s="22" t="s">
        <v>16</v>
      </c>
      <c r="D31" s="22">
        <v>288</v>
      </c>
      <c r="E31" s="22">
        <v>93</v>
      </c>
      <c r="F31" s="22">
        <v>324</v>
      </c>
      <c r="G31" s="22" t="s">
        <v>16</v>
      </c>
      <c r="H31" s="22" t="s">
        <v>16</v>
      </c>
      <c r="I31" s="22" t="s">
        <v>16</v>
      </c>
      <c r="J31" s="22">
        <v>37</v>
      </c>
      <c r="K31" s="22" t="s">
        <v>16</v>
      </c>
      <c r="L31" s="22" t="s">
        <v>16</v>
      </c>
      <c r="M31" s="22" t="s">
        <v>16</v>
      </c>
      <c r="N31" s="22" t="s">
        <v>16</v>
      </c>
      <c r="O31" s="22" t="s">
        <v>16</v>
      </c>
      <c r="P31" s="22" t="s">
        <v>16</v>
      </c>
      <c r="Q31" s="22">
        <v>947</v>
      </c>
      <c r="R31" s="36"/>
      <c r="S31" s="22"/>
    </row>
    <row r="32" spans="1:19" ht="12.75">
      <c r="A32" s="10" t="s">
        <v>154</v>
      </c>
      <c r="B32" s="22">
        <v>97</v>
      </c>
      <c r="C32" s="22" t="s">
        <v>16</v>
      </c>
      <c r="D32" s="22" t="s">
        <v>16</v>
      </c>
      <c r="E32" s="22">
        <v>48</v>
      </c>
      <c r="F32" s="22">
        <v>34</v>
      </c>
      <c r="G32" s="22" t="s">
        <v>16</v>
      </c>
      <c r="H32" s="22">
        <v>145</v>
      </c>
      <c r="I32" s="22" t="s">
        <v>16</v>
      </c>
      <c r="J32" s="22">
        <v>258</v>
      </c>
      <c r="K32" s="22" t="s">
        <v>16</v>
      </c>
      <c r="L32" s="22" t="s">
        <v>16</v>
      </c>
      <c r="M32" s="22" t="s">
        <v>16</v>
      </c>
      <c r="N32" s="22" t="s">
        <v>16</v>
      </c>
      <c r="O32" s="22" t="s">
        <v>16</v>
      </c>
      <c r="P32" s="22" t="s">
        <v>16</v>
      </c>
      <c r="Q32" s="22">
        <v>582</v>
      </c>
      <c r="R32" s="36"/>
      <c r="S32" s="36"/>
    </row>
    <row r="33" spans="1:19" ht="12.75">
      <c r="A33" s="10" t="s">
        <v>414</v>
      </c>
      <c r="B33" s="22">
        <v>25</v>
      </c>
      <c r="C33" s="22" t="s">
        <v>16</v>
      </c>
      <c r="D33" s="22" t="s">
        <v>16</v>
      </c>
      <c r="E33" s="22" t="s">
        <v>16</v>
      </c>
      <c r="F33" s="22" t="s">
        <v>16</v>
      </c>
      <c r="G33" s="22" t="s">
        <v>16</v>
      </c>
      <c r="H33" s="22" t="s">
        <v>16</v>
      </c>
      <c r="I33" s="22" t="s">
        <v>16</v>
      </c>
      <c r="J33" s="22">
        <v>114</v>
      </c>
      <c r="K33" s="22" t="s">
        <v>16</v>
      </c>
      <c r="L33" s="22" t="s">
        <v>16</v>
      </c>
      <c r="M33" s="22" t="s">
        <v>16</v>
      </c>
      <c r="N33" s="22" t="s">
        <v>16</v>
      </c>
      <c r="O33" s="22" t="s">
        <v>16</v>
      </c>
      <c r="P33" s="22" t="s">
        <v>16</v>
      </c>
      <c r="Q33" s="22">
        <v>139</v>
      </c>
      <c r="R33" s="36"/>
      <c r="S33" s="36"/>
    </row>
    <row r="34" spans="1:19" ht="12.75">
      <c r="A34" s="10" t="s">
        <v>374</v>
      </c>
      <c r="B34" s="22">
        <v>9</v>
      </c>
      <c r="C34" s="22" t="s">
        <v>16</v>
      </c>
      <c r="D34" s="22">
        <v>18</v>
      </c>
      <c r="E34" s="22">
        <v>10</v>
      </c>
      <c r="F34" s="22">
        <v>265</v>
      </c>
      <c r="G34" s="22" t="s">
        <v>16</v>
      </c>
      <c r="H34" s="22" t="s">
        <v>16</v>
      </c>
      <c r="I34" s="22" t="s">
        <v>16</v>
      </c>
      <c r="J34" s="22" t="s">
        <v>16</v>
      </c>
      <c r="K34" s="22" t="s">
        <v>16</v>
      </c>
      <c r="L34" s="22" t="s">
        <v>16</v>
      </c>
      <c r="M34" s="22" t="s">
        <v>16</v>
      </c>
      <c r="N34" s="22" t="s">
        <v>16</v>
      </c>
      <c r="O34" s="22" t="s">
        <v>16</v>
      </c>
      <c r="P34" s="22" t="s">
        <v>16</v>
      </c>
      <c r="Q34" s="22">
        <v>301</v>
      </c>
      <c r="R34" s="36"/>
      <c r="S34" s="36"/>
    </row>
    <row r="35" spans="1:19" ht="12.75">
      <c r="A35" s="10" t="s">
        <v>375</v>
      </c>
      <c r="B35" s="22">
        <v>205</v>
      </c>
      <c r="C35" s="22" t="s">
        <v>16</v>
      </c>
      <c r="D35" s="22">
        <v>26</v>
      </c>
      <c r="E35" s="22" t="s">
        <v>16</v>
      </c>
      <c r="F35" s="22">
        <v>361</v>
      </c>
      <c r="G35" s="22" t="s">
        <v>16</v>
      </c>
      <c r="H35" s="22" t="s">
        <v>16</v>
      </c>
      <c r="I35" s="22" t="s">
        <v>16</v>
      </c>
      <c r="J35" s="22">
        <v>6</v>
      </c>
      <c r="K35" s="22" t="s">
        <v>16</v>
      </c>
      <c r="L35" s="22" t="s">
        <v>16</v>
      </c>
      <c r="M35" s="22" t="s">
        <v>16</v>
      </c>
      <c r="N35" s="22" t="s">
        <v>16</v>
      </c>
      <c r="O35" s="22" t="s">
        <v>16</v>
      </c>
      <c r="P35" s="22" t="s">
        <v>16</v>
      </c>
      <c r="Q35" s="22">
        <v>597</v>
      </c>
      <c r="R35" s="36"/>
      <c r="S35" s="36"/>
    </row>
    <row r="36" spans="1:19" ht="12.75">
      <c r="A36" s="10" t="s">
        <v>376</v>
      </c>
      <c r="B36" s="22" t="s">
        <v>16</v>
      </c>
      <c r="C36" s="22" t="s">
        <v>16</v>
      </c>
      <c r="D36" s="22" t="s">
        <v>16</v>
      </c>
      <c r="E36" s="22" t="s">
        <v>16</v>
      </c>
      <c r="F36" s="22">
        <v>30</v>
      </c>
      <c r="G36" s="22" t="s">
        <v>16</v>
      </c>
      <c r="H36" s="22" t="s">
        <v>16</v>
      </c>
      <c r="I36" s="22" t="s">
        <v>16</v>
      </c>
      <c r="J36" s="22" t="s">
        <v>16</v>
      </c>
      <c r="K36" s="22" t="s">
        <v>16</v>
      </c>
      <c r="L36" s="22" t="s">
        <v>16</v>
      </c>
      <c r="M36" s="22" t="s">
        <v>16</v>
      </c>
      <c r="N36" s="22" t="s">
        <v>16</v>
      </c>
      <c r="O36" s="22" t="s">
        <v>16</v>
      </c>
      <c r="P36" s="22" t="s">
        <v>16</v>
      </c>
      <c r="Q36" s="22">
        <v>30</v>
      </c>
      <c r="R36" s="36"/>
      <c r="S36" s="22"/>
    </row>
    <row r="37" spans="1:19" ht="12.75">
      <c r="A37" s="10" t="s">
        <v>235</v>
      </c>
      <c r="B37" s="22" t="s">
        <v>16</v>
      </c>
      <c r="C37" s="22" t="s">
        <v>16</v>
      </c>
      <c r="D37" s="22" t="s">
        <v>16</v>
      </c>
      <c r="E37" s="22" t="s">
        <v>16</v>
      </c>
      <c r="F37" s="22" t="s">
        <v>16</v>
      </c>
      <c r="G37" s="22" t="s">
        <v>16</v>
      </c>
      <c r="H37" s="22" t="s">
        <v>16</v>
      </c>
      <c r="I37" s="22" t="s">
        <v>16</v>
      </c>
      <c r="J37" s="22" t="s">
        <v>16</v>
      </c>
      <c r="K37" s="22" t="s">
        <v>16</v>
      </c>
      <c r="L37" s="22" t="s">
        <v>16</v>
      </c>
      <c r="M37" s="22" t="s">
        <v>16</v>
      </c>
      <c r="N37" s="22">
        <v>364</v>
      </c>
      <c r="O37" s="22">
        <v>87</v>
      </c>
      <c r="P37" s="22">
        <v>3658</v>
      </c>
      <c r="Q37" s="22">
        <v>4108</v>
      </c>
      <c r="R37" s="36"/>
      <c r="S37" s="22"/>
    </row>
    <row r="38" spans="1:19" ht="12.75">
      <c r="A38" s="10" t="s">
        <v>35</v>
      </c>
      <c r="B38" s="22" t="s">
        <v>16</v>
      </c>
      <c r="C38" s="22" t="s">
        <v>16</v>
      </c>
      <c r="D38" s="22">
        <v>70</v>
      </c>
      <c r="E38" s="22">
        <v>38</v>
      </c>
      <c r="F38" s="22">
        <v>45</v>
      </c>
      <c r="G38" s="22" t="s">
        <v>16</v>
      </c>
      <c r="H38" s="22" t="s">
        <v>16</v>
      </c>
      <c r="I38" s="22" t="s">
        <v>16</v>
      </c>
      <c r="J38" s="22" t="s">
        <v>16</v>
      </c>
      <c r="K38" s="22" t="s">
        <v>16</v>
      </c>
      <c r="L38" s="22" t="s">
        <v>16</v>
      </c>
      <c r="M38" s="22" t="s">
        <v>16</v>
      </c>
      <c r="N38" s="22" t="s">
        <v>16</v>
      </c>
      <c r="O38" s="22" t="s">
        <v>16</v>
      </c>
      <c r="P38" s="22" t="s">
        <v>16</v>
      </c>
      <c r="Q38" s="22">
        <v>154</v>
      </c>
      <c r="R38" s="10"/>
      <c r="S38" s="10"/>
    </row>
    <row r="39" spans="1:19" ht="12.75">
      <c r="A39" s="10" t="s">
        <v>36</v>
      </c>
      <c r="B39" s="22">
        <v>336</v>
      </c>
      <c r="C39" s="22" t="s">
        <v>16</v>
      </c>
      <c r="D39" s="22">
        <v>293</v>
      </c>
      <c r="E39" s="22" t="s">
        <v>16</v>
      </c>
      <c r="F39" s="22">
        <v>38</v>
      </c>
      <c r="G39" s="22" t="s">
        <v>16</v>
      </c>
      <c r="H39" s="22">
        <v>24</v>
      </c>
      <c r="I39" s="22" t="s">
        <v>16</v>
      </c>
      <c r="J39" s="22">
        <v>61</v>
      </c>
      <c r="K39" s="22" t="s">
        <v>16</v>
      </c>
      <c r="L39" s="22" t="s">
        <v>16</v>
      </c>
      <c r="M39" s="22">
        <v>4</v>
      </c>
      <c r="N39" s="22" t="s">
        <v>16</v>
      </c>
      <c r="O39" s="22" t="s">
        <v>16</v>
      </c>
      <c r="P39" s="22" t="s">
        <v>16</v>
      </c>
      <c r="Q39" s="22">
        <v>755</v>
      </c>
      <c r="R39" s="10"/>
      <c r="S39" s="10"/>
    </row>
    <row r="40" spans="1:19" ht="12.75">
      <c r="A40" s="10" t="s">
        <v>37</v>
      </c>
      <c r="B40" s="22">
        <v>337</v>
      </c>
      <c r="C40" s="22">
        <v>12</v>
      </c>
      <c r="D40" s="22">
        <v>236</v>
      </c>
      <c r="E40" s="22" t="s">
        <v>16</v>
      </c>
      <c r="F40" s="22">
        <v>19</v>
      </c>
      <c r="G40" s="22" t="s">
        <v>16</v>
      </c>
      <c r="H40" s="22" t="s">
        <v>16</v>
      </c>
      <c r="I40" s="22" t="s">
        <v>16</v>
      </c>
      <c r="J40" s="22" t="s">
        <v>16</v>
      </c>
      <c r="K40" s="22" t="s">
        <v>16</v>
      </c>
      <c r="L40" s="22" t="s">
        <v>16</v>
      </c>
      <c r="M40" s="22" t="s">
        <v>16</v>
      </c>
      <c r="N40" s="22" t="s">
        <v>16</v>
      </c>
      <c r="O40" s="22" t="s">
        <v>16</v>
      </c>
      <c r="P40" s="22" t="s">
        <v>16</v>
      </c>
      <c r="Q40" s="22">
        <v>605</v>
      </c>
      <c r="R40" s="13"/>
      <c r="S40" s="13"/>
    </row>
    <row r="41" spans="1:19" ht="12.75">
      <c r="A41" s="10" t="s">
        <v>38</v>
      </c>
      <c r="B41" s="22">
        <v>32</v>
      </c>
      <c r="C41" s="22" t="s">
        <v>16</v>
      </c>
      <c r="D41" s="22" t="s">
        <v>16</v>
      </c>
      <c r="E41" s="22" t="s">
        <v>16</v>
      </c>
      <c r="F41" s="22" t="s">
        <v>16</v>
      </c>
      <c r="G41" s="22" t="s">
        <v>16</v>
      </c>
      <c r="H41" s="22" t="s">
        <v>16</v>
      </c>
      <c r="I41" s="22" t="s">
        <v>16</v>
      </c>
      <c r="J41" s="22" t="s">
        <v>16</v>
      </c>
      <c r="K41" s="22" t="s">
        <v>16</v>
      </c>
      <c r="L41" s="22" t="s">
        <v>16</v>
      </c>
      <c r="M41" s="22" t="s">
        <v>16</v>
      </c>
      <c r="N41" s="22" t="s">
        <v>16</v>
      </c>
      <c r="O41" s="22" t="s">
        <v>16</v>
      </c>
      <c r="P41" s="22" t="s">
        <v>16</v>
      </c>
      <c r="Q41" s="22">
        <v>32</v>
      </c>
      <c r="R41" s="10"/>
      <c r="S41" s="10"/>
    </row>
    <row r="42" spans="1:19" ht="12.75">
      <c r="A42" s="10" t="s">
        <v>39</v>
      </c>
      <c r="B42" s="22" t="s">
        <v>16</v>
      </c>
      <c r="C42" s="22" t="s">
        <v>16</v>
      </c>
      <c r="D42" s="22" t="s">
        <v>16</v>
      </c>
      <c r="E42" s="22" t="s">
        <v>16</v>
      </c>
      <c r="F42" s="22" t="s">
        <v>16</v>
      </c>
      <c r="G42" s="22" t="s">
        <v>16</v>
      </c>
      <c r="H42" s="22" t="s">
        <v>16</v>
      </c>
      <c r="I42" s="22" t="s">
        <v>16</v>
      </c>
      <c r="J42" s="22" t="s">
        <v>16</v>
      </c>
      <c r="K42" s="22" t="s">
        <v>16</v>
      </c>
      <c r="L42" s="22" t="s">
        <v>16</v>
      </c>
      <c r="M42" s="22" t="s">
        <v>16</v>
      </c>
      <c r="N42" s="22">
        <v>245</v>
      </c>
      <c r="O42" s="22">
        <v>60</v>
      </c>
      <c r="P42" s="22">
        <v>2489</v>
      </c>
      <c r="Q42" s="22">
        <v>2794</v>
      </c>
      <c r="R42" s="10"/>
      <c r="S42" s="10"/>
    </row>
    <row r="43" spans="1:19" ht="12.75">
      <c r="A43" s="10" t="s">
        <v>377</v>
      </c>
      <c r="B43" s="22" t="s">
        <v>16</v>
      </c>
      <c r="C43" s="22" t="s">
        <v>16</v>
      </c>
      <c r="D43" s="22" t="s">
        <v>16</v>
      </c>
      <c r="E43" s="22" t="s">
        <v>16</v>
      </c>
      <c r="F43" s="22" t="s">
        <v>16</v>
      </c>
      <c r="G43" s="22" t="s">
        <v>16</v>
      </c>
      <c r="H43" s="22" t="s">
        <v>16</v>
      </c>
      <c r="I43" s="22" t="s">
        <v>16</v>
      </c>
      <c r="J43" s="22" t="s">
        <v>16</v>
      </c>
      <c r="K43" s="22" t="s">
        <v>16</v>
      </c>
      <c r="L43" s="22" t="s">
        <v>16</v>
      </c>
      <c r="M43" s="22" t="s">
        <v>16</v>
      </c>
      <c r="N43" s="22" t="s">
        <v>16</v>
      </c>
      <c r="O43" s="22" t="s">
        <v>16</v>
      </c>
      <c r="P43" s="22">
        <v>3</v>
      </c>
      <c r="Q43" s="22">
        <v>3</v>
      </c>
      <c r="R43" s="36"/>
      <c r="S43" s="36"/>
    </row>
    <row r="44" spans="1:19" ht="12.75">
      <c r="A44" s="10" t="s">
        <v>236</v>
      </c>
      <c r="B44" s="22" t="s">
        <v>16</v>
      </c>
      <c r="C44" s="22" t="s">
        <v>16</v>
      </c>
      <c r="D44" s="22" t="s">
        <v>16</v>
      </c>
      <c r="E44" s="22" t="s">
        <v>16</v>
      </c>
      <c r="F44" s="22" t="s">
        <v>16</v>
      </c>
      <c r="G44" s="22" t="s">
        <v>16</v>
      </c>
      <c r="H44" s="22" t="s">
        <v>16</v>
      </c>
      <c r="I44" s="22" t="s">
        <v>16</v>
      </c>
      <c r="J44" s="22" t="s">
        <v>16</v>
      </c>
      <c r="K44" s="22" t="s">
        <v>16</v>
      </c>
      <c r="L44" s="22" t="s">
        <v>16</v>
      </c>
      <c r="M44" s="22" t="s">
        <v>16</v>
      </c>
      <c r="N44" s="22">
        <v>1404</v>
      </c>
      <c r="O44" s="22">
        <v>89</v>
      </c>
      <c r="P44" s="22">
        <v>7744</v>
      </c>
      <c r="Q44" s="22">
        <v>9236</v>
      </c>
      <c r="R44" s="36"/>
      <c r="S44" s="36"/>
    </row>
    <row r="45" spans="1:19" ht="12.75">
      <c r="A45" s="10" t="s">
        <v>40</v>
      </c>
      <c r="B45" s="22">
        <v>313</v>
      </c>
      <c r="C45" s="22">
        <v>1</v>
      </c>
      <c r="D45" s="22">
        <v>252</v>
      </c>
      <c r="E45" s="22">
        <v>27</v>
      </c>
      <c r="F45" s="22">
        <v>204</v>
      </c>
      <c r="G45" s="22" t="s">
        <v>16</v>
      </c>
      <c r="H45" s="22">
        <v>57</v>
      </c>
      <c r="I45" s="22" t="s">
        <v>16</v>
      </c>
      <c r="J45" s="22" t="s">
        <v>16</v>
      </c>
      <c r="K45" s="22" t="s">
        <v>16</v>
      </c>
      <c r="L45" s="22" t="s">
        <v>16</v>
      </c>
      <c r="M45" s="22" t="s">
        <v>16</v>
      </c>
      <c r="N45" s="22" t="s">
        <v>16</v>
      </c>
      <c r="O45" s="22" t="s">
        <v>16</v>
      </c>
      <c r="P45" s="22" t="s">
        <v>16</v>
      </c>
      <c r="Q45" s="22">
        <v>854</v>
      </c>
      <c r="R45" s="36"/>
      <c r="S45" s="22"/>
    </row>
    <row r="46" spans="1:19" ht="12.75">
      <c r="A46" s="10" t="s">
        <v>415</v>
      </c>
      <c r="B46" s="22">
        <v>18</v>
      </c>
      <c r="C46" s="22" t="s">
        <v>16</v>
      </c>
      <c r="D46" s="22">
        <v>261</v>
      </c>
      <c r="E46" s="22">
        <v>13</v>
      </c>
      <c r="F46" s="22">
        <v>23</v>
      </c>
      <c r="G46" s="22">
        <v>11</v>
      </c>
      <c r="H46" s="22" t="s">
        <v>16</v>
      </c>
      <c r="I46" s="22" t="s">
        <v>16</v>
      </c>
      <c r="J46" s="22" t="s">
        <v>16</v>
      </c>
      <c r="K46" s="22" t="s">
        <v>16</v>
      </c>
      <c r="L46" s="22" t="s">
        <v>16</v>
      </c>
      <c r="M46" s="22" t="s">
        <v>16</v>
      </c>
      <c r="N46" s="22" t="s">
        <v>16</v>
      </c>
      <c r="O46" s="22" t="s">
        <v>16</v>
      </c>
      <c r="P46" s="22" t="s">
        <v>16</v>
      </c>
      <c r="Q46" s="22">
        <v>326</v>
      </c>
      <c r="R46" s="36"/>
      <c r="S46" s="36"/>
    </row>
    <row r="47" spans="1:19" ht="12.75">
      <c r="A47" s="10" t="s">
        <v>41</v>
      </c>
      <c r="B47" s="22" t="s">
        <v>16</v>
      </c>
      <c r="C47" s="22" t="s">
        <v>16</v>
      </c>
      <c r="D47" s="22">
        <v>74</v>
      </c>
      <c r="E47" s="22" t="s">
        <v>16</v>
      </c>
      <c r="F47" s="22">
        <v>431</v>
      </c>
      <c r="G47" s="22" t="s">
        <v>16</v>
      </c>
      <c r="H47" s="22" t="s">
        <v>16</v>
      </c>
      <c r="I47" s="22" t="s">
        <v>16</v>
      </c>
      <c r="J47" s="22" t="s">
        <v>16</v>
      </c>
      <c r="K47" s="22" t="s">
        <v>16</v>
      </c>
      <c r="L47" s="22" t="s">
        <v>16</v>
      </c>
      <c r="M47" s="22" t="s">
        <v>16</v>
      </c>
      <c r="N47" s="22" t="s">
        <v>16</v>
      </c>
      <c r="O47" s="22" t="s">
        <v>16</v>
      </c>
      <c r="P47" s="22" t="s">
        <v>16</v>
      </c>
      <c r="Q47" s="22">
        <v>506</v>
      </c>
      <c r="R47" s="36"/>
      <c r="S47" s="36"/>
    </row>
    <row r="48" spans="1:19" ht="12.75">
      <c r="A48" s="10" t="s">
        <v>42</v>
      </c>
      <c r="B48" s="22" t="s">
        <v>16</v>
      </c>
      <c r="C48" s="22" t="s">
        <v>16</v>
      </c>
      <c r="D48" s="22">
        <v>37</v>
      </c>
      <c r="E48" s="22" t="s">
        <v>16</v>
      </c>
      <c r="F48" s="22">
        <v>8</v>
      </c>
      <c r="G48" s="22" t="s">
        <v>16</v>
      </c>
      <c r="H48" s="22" t="s">
        <v>16</v>
      </c>
      <c r="I48" s="22" t="s">
        <v>16</v>
      </c>
      <c r="J48" s="22" t="s">
        <v>16</v>
      </c>
      <c r="K48" s="22">
        <v>2</v>
      </c>
      <c r="L48" s="22" t="s">
        <v>16</v>
      </c>
      <c r="M48" s="22" t="s">
        <v>16</v>
      </c>
      <c r="N48" s="22" t="s">
        <v>16</v>
      </c>
      <c r="O48" s="22" t="s">
        <v>16</v>
      </c>
      <c r="P48" s="22" t="s">
        <v>16</v>
      </c>
      <c r="Q48" s="22">
        <v>46</v>
      </c>
      <c r="R48" s="36"/>
      <c r="S48" s="22"/>
    </row>
    <row r="49" spans="1:19" ht="12.75">
      <c r="A49" s="10" t="s">
        <v>378</v>
      </c>
      <c r="B49" s="22">
        <v>7</v>
      </c>
      <c r="C49" s="22" t="s">
        <v>16</v>
      </c>
      <c r="D49" s="22" t="s">
        <v>16</v>
      </c>
      <c r="E49" s="22" t="s">
        <v>16</v>
      </c>
      <c r="F49" s="22" t="s">
        <v>16</v>
      </c>
      <c r="G49" s="22" t="s">
        <v>16</v>
      </c>
      <c r="H49" s="22" t="s">
        <v>16</v>
      </c>
      <c r="I49" s="22" t="s">
        <v>16</v>
      </c>
      <c r="J49" s="22" t="s">
        <v>16</v>
      </c>
      <c r="K49" s="22" t="s">
        <v>16</v>
      </c>
      <c r="L49" s="22" t="s">
        <v>16</v>
      </c>
      <c r="M49" s="22" t="s">
        <v>16</v>
      </c>
      <c r="N49" s="22" t="s">
        <v>16</v>
      </c>
      <c r="O49" s="22" t="s">
        <v>16</v>
      </c>
      <c r="P49" s="22" t="s">
        <v>16</v>
      </c>
      <c r="Q49" s="22">
        <v>7</v>
      </c>
      <c r="R49" s="36"/>
      <c r="S49" s="22"/>
    </row>
    <row r="50" spans="1:19" ht="12.75">
      <c r="A50" s="10" t="s">
        <v>43</v>
      </c>
      <c r="B50" s="22">
        <v>87</v>
      </c>
      <c r="C50" s="22" t="s">
        <v>16</v>
      </c>
      <c r="D50" s="22" t="s">
        <v>16</v>
      </c>
      <c r="E50" s="22">
        <v>122</v>
      </c>
      <c r="F50" s="22">
        <v>325</v>
      </c>
      <c r="G50" s="22" t="s">
        <v>16</v>
      </c>
      <c r="H50" s="22" t="s">
        <v>16</v>
      </c>
      <c r="I50" s="22" t="s">
        <v>16</v>
      </c>
      <c r="J50" s="22" t="s">
        <v>16</v>
      </c>
      <c r="K50" s="22" t="s">
        <v>16</v>
      </c>
      <c r="L50" s="22">
        <v>105</v>
      </c>
      <c r="M50" s="22" t="s">
        <v>16</v>
      </c>
      <c r="N50" s="22" t="s">
        <v>16</v>
      </c>
      <c r="O50" s="22">
        <v>13</v>
      </c>
      <c r="P50" s="22">
        <v>2696</v>
      </c>
      <c r="Q50" s="22">
        <v>3349</v>
      </c>
      <c r="R50" s="36"/>
      <c r="S50" s="22"/>
    </row>
    <row r="51" spans="1:19" ht="12.75">
      <c r="A51" s="10" t="s">
        <v>379</v>
      </c>
      <c r="B51" s="22" t="s">
        <v>16</v>
      </c>
      <c r="C51" s="22" t="s">
        <v>16</v>
      </c>
      <c r="D51" s="22" t="s">
        <v>16</v>
      </c>
      <c r="E51" s="22" t="s">
        <v>16</v>
      </c>
      <c r="F51" s="22" t="s">
        <v>16</v>
      </c>
      <c r="G51" s="22" t="s">
        <v>16</v>
      </c>
      <c r="H51" s="22" t="s">
        <v>16</v>
      </c>
      <c r="I51" s="22" t="s">
        <v>16</v>
      </c>
      <c r="J51" s="22" t="s">
        <v>16</v>
      </c>
      <c r="K51" s="22" t="s">
        <v>16</v>
      </c>
      <c r="L51" s="22" t="s">
        <v>16</v>
      </c>
      <c r="M51" s="22" t="s">
        <v>16</v>
      </c>
      <c r="N51" s="22" t="s">
        <v>16</v>
      </c>
      <c r="O51" s="22">
        <v>11</v>
      </c>
      <c r="P51" s="22">
        <v>77</v>
      </c>
      <c r="Q51" s="22">
        <v>88</v>
      </c>
      <c r="R51" s="36"/>
      <c r="S51" s="36"/>
    </row>
    <row r="52" spans="1:19" ht="12.75">
      <c r="A52" s="10" t="s">
        <v>44</v>
      </c>
      <c r="B52" s="22" t="s">
        <v>16</v>
      </c>
      <c r="C52" s="22" t="s">
        <v>16</v>
      </c>
      <c r="D52" s="22" t="s">
        <v>16</v>
      </c>
      <c r="E52" s="22" t="s">
        <v>16</v>
      </c>
      <c r="F52" s="22" t="s">
        <v>16</v>
      </c>
      <c r="G52" s="22" t="s">
        <v>16</v>
      </c>
      <c r="H52" s="22" t="s">
        <v>16</v>
      </c>
      <c r="I52" s="22" t="s">
        <v>16</v>
      </c>
      <c r="J52" s="22" t="s">
        <v>16</v>
      </c>
      <c r="K52" s="22" t="s">
        <v>16</v>
      </c>
      <c r="L52" s="22" t="s">
        <v>16</v>
      </c>
      <c r="M52" s="22" t="s">
        <v>16</v>
      </c>
      <c r="N52" s="22" t="s">
        <v>16</v>
      </c>
      <c r="O52" s="22">
        <v>11</v>
      </c>
      <c r="P52" s="22">
        <v>39</v>
      </c>
      <c r="Q52" s="22">
        <v>50</v>
      </c>
      <c r="R52" s="36"/>
      <c r="S52" s="36"/>
    </row>
    <row r="53" spans="1:19" ht="12.75">
      <c r="A53" s="10" t="s">
        <v>45</v>
      </c>
      <c r="B53" s="22" t="s">
        <v>16</v>
      </c>
      <c r="C53" s="22" t="s">
        <v>16</v>
      </c>
      <c r="D53" s="22" t="s">
        <v>16</v>
      </c>
      <c r="E53" s="22" t="s">
        <v>16</v>
      </c>
      <c r="F53" s="22" t="s">
        <v>16</v>
      </c>
      <c r="G53" s="22" t="s">
        <v>16</v>
      </c>
      <c r="H53" s="22" t="s">
        <v>16</v>
      </c>
      <c r="I53" s="22" t="s">
        <v>16</v>
      </c>
      <c r="J53" s="22" t="s">
        <v>16</v>
      </c>
      <c r="K53" s="22" t="s">
        <v>16</v>
      </c>
      <c r="L53" s="22" t="s">
        <v>16</v>
      </c>
      <c r="M53" s="22" t="s">
        <v>16</v>
      </c>
      <c r="N53" s="22">
        <v>40</v>
      </c>
      <c r="O53" s="22">
        <v>16</v>
      </c>
      <c r="P53" s="22">
        <v>702</v>
      </c>
      <c r="Q53" s="22">
        <v>758</v>
      </c>
      <c r="R53" s="36"/>
      <c r="S53" s="36"/>
    </row>
    <row r="54" spans="1:19" ht="12.75">
      <c r="A54" s="10" t="s">
        <v>47</v>
      </c>
      <c r="B54" s="22" t="s">
        <v>16</v>
      </c>
      <c r="C54" s="22" t="s">
        <v>16</v>
      </c>
      <c r="D54" s="22" t="s">
        <v>16</v>
      </c>
      <c r="E54" s="22" t="s">
        <v>16</v>
      </c>
      <c r="F54" s="22" t="s">
        <v>16</v>
      </c>
      <c r="G54" s="22" t="s">
        <v>16</v>
      </c>
      <c r="H54" s="22" t="s">
        <v>16</v>
      </c>
      <c r="I54" s="22" t="s">
        <v>16</v>
      </c>
      <c r="J54" s="22">
        <v>7</v>
      </c>
      <c r="K54" s="22" t="s">
        <v>16</v>
      </c>
      <c r="L54" s="22" t="s">
        <v>16</v>
      </c>
      <c r="M54" s="22" t="s">
        <v>16</v>
      </c>
      <c r="N54" s="22" t="s">
        <v>16</v>
      </c>
      <c r="O54" s="22" t="s">
        <v>16</v>
      </c>
      <c r="P54" s="22" t="s">
        <v>16</v>
      </c>
      <c r="Q54" s="22">
        <v>7</v>
      </c>
      <c r="R54" s="36"/>
      <c r="S54" s="36"/>
    </row>
    <row r="55" spans="1:19" ht="12.75">
      <c r="A55" s="10" t="s">
        <v>48</v>
      </c>
      <c r="B55" s="22">
        <v>60</v>
      </c>
      <c r="C55" s="22" t="s">
        <v>16</v>
      </c>
      <c r="D55" s="22">
        <v>47</v>
      </c>
      <c r="E55" s="22" t="s">
        <v>16</v>
      </c>
      <c r="F55" s="22" t="s">
        <v>16</v>
      </c>
      <c r="G55" s="22" t="s">
        <v>16</v>
      </c>
      <c r="H55" s="22">
        <v>1</v>
      </c>
      <c r="I55" s="22" t="s">
        <v>16</v>
      </c>
      <c r="J55" s="22" t="s">
        <v>16</v>
      </c>
      <c r="K55" s="22" t="s">
        <v>16</v>
      </c>
      <c r="L55" s="22" t="s">
        <v>16</v>
      </c>
      <c r="M55" s="22" t="s">
        <v>16</v>
      </c>
      <c r="N55" s="22" t="s">
        <v>16</v>
      </c>
      <c r="O55" s="22" t="s">
        <v>16</v>
      </c>
      <c r="P55" s="22" t="s">
        <v>16</v>
      </c>
      <c r="Q55" s="22">
        <v>108</v>
      </c>
      <c r="R55" s="36"/>
      <c r="S55" s="22"/>
    </row>
    <row r="56" spans="1:19" ht="12.75">
      <c r="A56" s="10" t="s">
        <v>380</v>
      </c>
      <c r="B56" s="22">
        <v>13</v>
      </c>
      <c r="C56" s="22" t="s">
        <v>16</v>
      </c>
      <c r="D56" s="22" t="s">
        <v>16</v>
      </c>
      <c r="E56" s="22" t="s">
        <v>16</v>
      </c>
      <c r="F56" s="22" t="s">
        <v>16</v>
      </c>
      <c r="G56" s="22" t="s">
        <v>16</v>
      </c>
      <c r="H56" s="22" t="s">
        <v>16</v>
      </c>
      <c r="I56" s="22" t="s">
        <v>16</v>
      </c>
      <c r="J56" s="22" t="s">
        <v>16</v>
      </c>
      <c r="K56" s="22" t="s">
        <v>16</v>
      </c>
      <c r="L56" s="22" t="s">
        <v>16</v>
      </c>
      <c r="M56" s="22" t="s">
        <v>16</v>
      </c>
      <c r="N56" s="22" t="s">
        <v>16</v>
      </c>
      <c r="O56" s="22" t="s">
        <v>16</v>
      </c>
      <c r="P56" s="22" t="s">
        <v>16</v>
      </c>
      <c r="Q56" s="22">
        <v>13</v>
      </c>
      <c r="R56" s="36"/>
      <c r="S56" s="36"/>
    </row>
    <row r="57" spans="1:19" ht="12.75">
      <c r="A57" s="10" t="s">
        <v>50</v>
      </c>
      <c r="B57" s="22">
        <v>45</v>
      </c>
      <c r="C57" s="22" t="s">
        <v>16</v>
      </c>
      <c r="D57" s="22">
        <v>59</v>
      </c>
      <c r="E57" s="22" t="s">
        <v>16</v>
      </c>
      <c r="F57" s="22">
        <v>5</v>
      </c>
      <c r="G57" s="22" t="s">
        <v>16</v>
      </c>
      <c r="H57" s="22" t="s">
        <v>16</v>
      </c>
      <c r="I57" s="22" t="s">
        <v>16</v>
      </c>
      <c r="J57" s="22" t="s">
        <v>16</v>
      </c>
      <c r="K57" s="22" t="s">
        <v>16</v>
      </c>
      <c r="L57" s="22" t="s">
        <v>16</v>
      </c>
      <c r="M57" s="22" t="s">
        <v>16</v>
      </c>
      <c r="N57" s="22" t="s">
        <v>16</v>
      </c>
      <c r="O57" s="22" t="s">
        <v>16</v>
      </c>
      <c r="P57" s="22" t="s">
        <v>16</v>
      </c>
      <c r="Q57" s="22">
        <v>109</v>
      </c>
      <c r="R57" s="36"/>
      <c r="S57" s="36"/>
    </row>
    <row r="58" spans="1:19" ht="12.75">
      <c r="A58" s="10" t="s">
        <v>51</v>
      </c>
      <c r="B58" s="22">
        <v>7</v>
      </c>
      <c r="C58" s="22" t="s">
        <v>16</v>
      </c>
      <c r="D58" s="22">
        <v>12</v>
      </c>
      <c r="E58" s="22">
        <v>6</v>
      </c>
      <c r="F58" s="22">
        <v>34</v>
      </c>
      <c r="G58" s="22" t="s">
        <v>16</v>
      </c>
      <c r="H58" s="22">
        <v>1</v>
      </c>
      <c r="I58" s="22" t="s">
        <v>16</v>
      </c>
      <c r="J58" s="22">
        <v>1</v>
      </c>
      <c r="K58" s="22" t="s">
        <v>16</v>
      </c>
      <c r="L58" s="22" t="s">
        <v>16</v>
      </c>
      <c r="M58" s="22" t="s">
        <v>16</v>
      </c>
      <c r="N58" s="22" t="s">
        <v>16</v>
      </c>
      <c r="O58" s="22" t="s">
        <v>16</v>
      </c>
      <c r="P58" s="22" t="s">
        <v>16</v>
      </c>
      <c r="Q58" s="22">
        <v>63</v>
      </c>
      <c r="R58" s="36"/>
      <c r="S58" s="36"/>
    </row>
    <row r="59" spans="1:19" ht="12.75">
      <c r="A59" s="10" t="s">
        <v>52</v>
      </c>
      <c r="B59" s="22">
        <v>341</v>
      </c>
      <c r="C59" s="22">
        <v>4</v>
      </c>
      <c r="D59" s="22">
        <v>332</v>
      </c>
      <c r="E59" s="22">
        <v>65</v>
      </c>
      <c r="F59" s="22">
        <v>426</v>
      </c>
      <c r="G59" s="22">
        <v>3</v>
      </c>
      <c r="H59" s="22" t="s">
        <v>16</v>
      </c>
      <c r="I59" s="22" t="s">
        <v>16</v>
      </c>
      <c r="J59" s="22">
        <v>16</v>
      </c>
      <c r="K59" s="22">
        <v>75</v>
      </c>
      <c r="L59" s="22" t="s">
        <v>16</v>
      </c>
      <c r="M59" s="22" t="s">
        <v>16</v>
      </c>
      <c r="N59" s="22" t="s">
        <v>16</v>
      </c>
      <c r="O59" s="22" t="s">
        <v>16</v>
      </c>
      <c r="P59" s="22" t="s">
        <v>16</v>
      </c>
      <c r="Q59" s="22">
        <v>1261</v>
      </c>
      <c r="R59" s="36"/>
      <c r="S59" s="36"/>
    </row>
    <row r="60" spans="1:19" ht="12.75">
      <c r="A60" s="10" t="s">
        <v>53</v>
      </c>
      <c r="B60" s="22">
        <v>7</v>
      </c>
      <c r="C60" s="22" t="s">
        <v>16</v>
      </c>
      <c r="D60" s="22">
        <v>27</v>
      </c>
      <c r="E60" s="22">
        <v>49</v>
      </c>
      <c r="F60" s="22">
        <v>436</v>
      </c>
      <c r="G60" s="22" t="s">
        <v>16</v>
      </c>
      <c r="H60" s="22" t="s">
        <v>16</v>
      </c>
      <c r="I60" s="22" t="s">
        <v>16</v>
      </c>
      <c r="J60" s="22" t="s">
        <v>16</v>
      </c>
      <c r="K60" s="22" t="s">
        <v>16</v>
      </c>
      <c r="L60" s="22" t="s">
        <v>16</v>
      </c>
      <c r="M60" s="22" t="s">
        <v>16</v>
      </c>
      <c r="N60" s="22" t="s">
        <v>16</v>
      </c>
      <c r="O60" s="22" t="s">
        <v>16</v>
      </c>
      <c r="P60" s="22" t="s">
        <v>16</v>
      </c>
      <c r="Q60" s="22">
        <v>519</v>
      </c>
      <c r="R60" s="36"/>
      <c r="S60" s="36"/>
    </row>
    <row r="61" spans="1:19" ht="12.75">
      <c r="A61" s="10" t="s">
        <v>54</v>
      </c>
      <c r="B61" s="22">
        <v>154</v>
      </c>
      <c r="C61" s="22" t="s">
        <v>16</v>
      </c>
      <c r="D61" s="22">
        <v>103</v>
      </c>
      <c r="E61" s="22">
        <v>2</v>
      </c>
      <c r="F61" s="22">
        <v>64</v>
      </c>
      <c r="G61" s="22" t="s">
        <v>16</v>
      </c>
      <c r="H61" s="22" t="s">
        <v>16</v>
      </c>
      <c r="I61" s="22" t="s">
        <v>16</v>
      </c>
      <c r="J61" s="22" t="s">
        <v>16</v>
      </c>
      <c r="K61" s="22" t="s">
        <v>16</v>
      </c>
      <c r="L61" s="22" t="s">
        <v>16</v>
      </c>
      <c r="M61" s="22" t="s">
        <v>16</v>
      </c>
      <c r="N61" s="22" t="s">
        <v>16</v>
      </c>
      <c r="O61" s="22" t="s">
        <v>16</v>
      </c>
      <c r="P61" s="22" t="s">
        <v>16</v>
      </c>
      <c r="Q61" s="22">
        <v>323</v>
      </c>
      <c r="R61" s="36"/>
      <c r="S61" s="36"/>
    </row>
    <row r="62" spans="1:19" ht="12.75">
      <c r="A62" s="10" t="s">
        <v>55</v>
      </c>
      <c r="B62" s="22">
        <v>37</v>
      </c>
      <c r="C62" s="22" t="s">
        <v>16</v>
      </c>
      <c r="D62" s="22">
        <v>13</v>
      </c>
      <c r="E62" s="22">
        <v>13</v>
      </c>
      <c r="F62" s="22">
        <v>99</v>
      </c>
      <c r="G62" s="22" t="s">
        <v>16</v>
      </c>
      <c r="H62" s="22">
        <v>4</v>
      </c>
      <c r="I62" s="22" t="s">
        <v>16</v>
      </c>
      <c r="J62" s="22">
        <v>2</v>
      </c>
      <c r="K62" s="22" t="s">
        <v>16</v>
      </c>
      <c r="L62" s="22" t="s">
        <v>16</v>
      </c>
      <c r="M62" s="22" t="s">
        <v>16</v>
      </c>
      <c r="N62" s="22" t="s">
        <v>16</v>
      </c>
      <c r="O62" s="22" t="s">
        <v>16</v>
      </c>
      <c r="P62" s="22" t="s">
        <v>16</v>
      </c>
      <c r="Q62" s="22">
        <v>167</v>
      </c>
      <c r="R62" s="36"/>
      <c r="S62" s="36"/>
    </row>
    <row r="63" spans="1:19" ht="12.75">
      <c r="A63" s="10" t="s">
        <v>56</v>
      </c>
      <c r="B63" s="22" t="s">
        <v>16</v>
      </c>
      <c r="C63" s="22" t="s">
        <v>16</v>
      </c>
      <c r="D63" s="22">
        <v>3</v>
      </c>
      <c r="E63" s="22" t="s">
        <v>16</v>
      </c>
      <c r="F63" s="22" t="s">
        <v>16</v>
      </c>
      <c r="G63" s="22" t="s">
        <v>16</v>
      </c>
      <c r="H63" s="22" t="s">
        <v>16</v>
      </c>
      <c r="I63" s="22" t="s">
        <v>16</v>
      </c>
      <c r="J63" s="22" t="s">
        <v>16</v>
      </c>
      <c r="K63" s="22" t="s">
        <v>16</v>
      </c>
      <c r="L63" s="22" t="s">
        <v>16</v>
      </c>
      <c r="M63" s="22" t="s">
        <v>16</v>
      </c>
      <c r="N63" s="22" t="s">
        <v>16</v>
      </c>
      <c r="O63" s="22" t="s">
        <v>16</v>
      </c>
      <c r="P63" s="22" t="s">
        <v>16</v>
      </c>
      <c r="Q63" s="22">
        <v>3</v>
      </c>
      <c r="R63" s="36"/>
      <c r="S63" s="36"/>
    </row>
    <row r="64" spans="1:19" ht="12.75">
      <c r="A64" s="10" t="s">
        <v>381</v>
      </c>
      <c r="B64" s="22">
        <v>66</v>
      </c>
      <c r="C64" s="22" t="s">
        <v>16</v>
      </c>
      <c r="D64" s="22" t="s">
        <v>16</v>
      </c>
      <c r="E64" s="22" t="s">
        <v>16</v>
      </c>
      <c r="F64" s="22">
        <v>23</v>
      </c>
      <c r="G64" s="22" t="s">
        <v>16</v>
      </c>
      <c r="H64" s="22" t="s">
        <v>16</v>
      </c>
      <c r="I64" s="22" t="s">
        <v>16</v>
      </c>
      <c r="J64" s="22" t="s">
        <v>16</v>
      </c>
      <c r="K64" s="22">
        <v>89</v>
      </c>
      <c r="L64" s="22" t="s">
        <v>16</v>
      </c>
      <c r="M64" s="22" t="s">
        <v>16</v>
      </c>
      <c r="N64" s="22" t="s">
        <v>16</v>
      </c>
      <c r="O64" s="22" t="s">
        <v>16</v>
      </c>
      <c r="P64" s="22" t="s">
        <v>16</v>
      </c>
      <c r="Q64" s="22">
        <v>179</v>
      </c>
      <c r="R64" s="36"/>
      <c r="S64" s="36"/>
    </row>
    <row r="65" spans="1:19" ht="12.75">
      <c r="A65" s="10" t="s">
        <v>57</v>
      </c>
      <c r="B65" s="22">
        <v>7</v>
      </c>
      <c r="C65" s="22" t="s">
        <v>16</v>
      </c>
      <c r="D65" s="22">
        <v>19</v>
      </c>
      <c r="E65" s="22">
        <v>3</v>
      </c>
      <c r="F65" s="22">
        <v>294</v>
      </c>
      <c r="G65" s="22" t="s">
        <v>16</v>
      </c>
      <c r="H65" s="22">
        <v>4</v>
      </c>
      <c r="I65" s="22" t="s">
        <v>16</v>
      </c>
      <c r="J65" s="22">
        <v>6</v>
      </c>
      <c r="K65" s="22">
        <v>12</v>
      </c>
      <c r="L65" s="22">
        <v>13</v>
      </c>
      <c r="M65" s="22" t="s">
        <v>16</v>
      </c>
      <c r="N65" s="22" t="s">
        <v>16</v>
      </c>
      <c r="O65" s="22" t="s">
        <v>16</v>
      </c>
      <c r="P65" s="22" t="s">
        <v>16</v>
      </c>
      <c r="Q65" s="22">
        <v>357</v>
      </c>
      <c r="R65" s="36"/>
      <c r="S65" s="36"/>
    </row>
    <row r="66" spans="1:19" ht="12.75">
      <c r="A66" s="10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50"/>
      <c r="R66" s="36"/>
      <c r="S66" s="36"/>
    </row>
    <row r="67" spans="1:19" ht="12.75">
      <c r="A67" s="10" t="s">
        <v>139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1"/>
      <c r="R67" s="36"/>
      <c r="S67" s="36"/>
    </row>
    <row r="68" spans="1:19" ht="13.5">
      <c r="A68" s="24" t="s">
        <v>182</v>
      </c>
      <c r="B68" s="280">
        <v>6817</v>
      </c>
      <c r="C68" s="280">
        <v>50</v>
      </c>
      <c r="D68" s="280">
        <v>6532</v>
      </c>
      <c r="E68" s="280">
        <v>988</v>
      </c>
      <c r="F68" s="280">
        <v>12280</v>
      </c>
      <c r="G68" s="280">
        <v>24</v>
      </c>
      <c r="H68" s="280">
        <v>408</v>
      </c>
      <c r="I68" s="280" t="s">
        <v>16</v>
      </c>
      <c r="J68" s="280">
        <v>524</v>
      </c>
      <c r="K68" s="280">
        <v>273</v>
      </c>
      <c r="L68" s="280">
        <v>184</v>
      </c>
      <c r="M68" s="280">
        <v>4</v>
      </c>
      <c r="N68" s="280">
        <v>5988</v>
      </c>
      <c r="O68" s="280">
        <v>664</v>
      </c>
      <c r="P68" s="280">
        <v>33144</v>
      </c>
      <c r="Q68" s="267">
        <v>67880</v>
      </c>
      <c r="R68" s="36"/>
      <c r="S68" s="36"/>
    </row>
    <row r="69" spans="1:1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36"/>
      <c r="S69" s="36"/>
    </row>
    <row r="70" spans="1:19" ht="12.75">
      <c r="A70" s="10"/>
      <c r="B70" s="12" t="s">
        <v>0</v>
      </c>
      <c r="C70" s="12" t="s">
        <v>1</v>
      </c>
      <c r="D70" s="12" t="s">
        <v>2</v>
      </c>
      <c r="E70" s="12" t="s">
        <v>0</v>
      </c>
      <c r="F70" s="12" t="s">
        <v>2</v>
      </c>
      <c r="G70" s="12" t="s">
        <v>1</v>
      </c>
      <c r="H70" s="12" t="s">
        <v>0</v>
      </c>
      <c r="I70" s="12" t="s">
        <v>1</v>
      </c>
      <c r="J70" s="12" t="s">
        <v>2</v>
      </c>
      <c r="K70" s="12" t="s">
        <v>3</v>
      </c>
      <c r="L70" s="12" t="s">
        <v>4</v>
      </c>
      <c r="M70" s="12"/>
      <c r="N70" s="12" t="s">
        <v>5</v>
      </c>
      <c r="O70" s="12" t="s">
        <v>6</v>
      </c>
      <c r="P70" s="12" t="s">
        <v>7</v>
      </c>
      <c r="Q70" s="13"/>
      <c r="R70" s="36"/>
      <c r="S70" s="36"/>
    </row>
    <row r="71" spans="1:19" ht="12.75">
      <c r="A71" s="9" t="s">
        <v>180</v>
      </c>
      <c r="B71" s="12" t="s">
        <v>8</v>
      </c>
      <c r="C71" s="12" t="s">
        <v>8</v>
      </c>
      <c r="D71" s="12" t="s">
        <v>8</v>
      </c>
      <c r="E71" s="12" t="s">
        <v>9</v>
      </c>
      <c r="F71" s="12" t="s">
        <v>9</v>
      </c>
      <c r="G71" s="12" t="s">
        <v>9</v>
      </c>
      <c r="H71" s="12" t="s">
        <v>10</v>
      </c>
      <c r="I71" s="12" t="s">
        <v>10</v>
      </c>
      <c r="J71" s="12" t="s">
        <v>10</v>
      </c>
      <c r="K71" s="12" t="s">
        <v>11</v>
      </c>
      <c r="L71" s="12" t="s">
        <v>12</v>
      </c>
      <c r="M71" s="12" t="s">
        <v>137</v>
      </c>
      <c r="N71" s="12" t="s">
        <v>14</v>
      </c>
      <c r="O71" s="12" t="s">
        <v>14</v>
      </c>
      <c r="P71" s="12" t="s">
        <v>14</v>
      </c>
      <c r="Q71" s="279" t="s">
        <v>15</v>
      </c>
      <c r="R71" s="36"/>
      <c r="S71" s="36"/>
    </row>
    <row r="72" spans="1:19" ht="13.5">
      <c r="A72" s="41" t="s">
        <v>176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.75">
      <c r="A73" s="10" t="s">
        <v>147</v>
      </c>
      <c r="B73" s="22" t="s">
        <v>16</v>
      </c>
      <c r="C73" s="22" t="s">
        <v>16</v>
      </c>
      <c r="D73" s="22">
        <v>1</v>
      </c>
      <c r="E73" s="22" t="s">
        <v>16</v>
      </c>
      <c r="F73" s="22">
        <v>1</v>
      </c>
      <c r="G73" s="22" t="s">
        <v>16</v>
      </c>
      <c r="H73" s="22">
        <v>8</v>
      </c>
      <c r="I73" s="22" t="s">
        <v>16</v>
      </c>
      <c r="J73" s="22">
        <v>2</v>
      </c>
      <c r="K73" s="22" t="s">
        <v>16</v>
      </c>
      <c r="L73" s="22" t="s">
        <v>16</v>
      </c>
      <c r="M73" s="22" t="s">
        <v>16</v>
      </c>
      <c r="N73" s="22" t="s">
        <v>16</v>
      </c>
      <c r="O73" s="22" t="s">
        <v>16</v>
      </c>
      <c r="P73" s="22" t="s">
        <v>16</v>
      </c>
      <c r="Q73" s="22">
        <v>12</v>
      </c>
      <c r="R73" s="47"/>
      <c r="S73" s="47"/>
    </row>
    <row r="74" spans="1:19" ht="12.75">
      <c r="A74" s="10" t="s">
        <v>156</v>
      </c>
      <c r="B74" s="22">
        <v>2</v>
      </c>
      <c r="C74" s="22" t="s">
        <v>16</v>
      </c>
      <c r="D74" s="22" t="s">
        <v>16</v>
      </c>
      <c r="E74" s="22" t="s">
        <v>16</v>
      </c>
      <c r="F74" s="22" t="s">
        <v>16</v>
      </c>
      <c r="G74" s="22" t="s">
        <v>16</v>
      </c>
      <c r="H74" s="22" t="s">
        <v>16</v>
      </c>
      <c r="I74" s="22" t="s">
        <v>16</v>
      </c>
      <c r="J74" s="22" t="s">
        <v>16</v>
      </c>
      <c r="K74" s="22" t="s">
        <v>16</v>
      </c>
      <c r="L74" s="22" t="s">
        <v>16</v>
      </c>
      <c r="M74" s="22" t="s">
        <v>16</v>
      </c>
      <c r="N74" s="22" t="s">
        <v>16</v>
      </c>
      <c r="O74" s="22" t="s">
        <v>16</v>
      </c>
      <c r="P74" s="22" t="s">
        <v>16</v>
      </c>
      <c r="Q74" s="22">
        <v>2</v>
      </c>
      <c r="R74" s="47"/>
      <c r="S74" s="47"/>
    </row>
    <row r="75" spans="1:19" ht="13.5">
      <c r="A75" s="10" t="s">
        <v>382</v>
      </c>
      <c r="B75" s="22" t="s">
        <v>16</v>
      </c>
      <c r="C75" s="22" t="s">
        <v>16</v>
      </c>
      <c r="D75" s="22" t="s">
        <v>16</v>
      </c>
      <c r="E75" s="22" t="s">
        <v>16</v>
      </c>
      <c r="F75" s="22" t="s">
        <v>16</v>
      </c>
      <c r="G75" s="22" t="s">
        <v>16</v>
      </c>
      <c r="H75" s="22" t="s">
        <v>16</v>
      </c>
      <c r="I75" s="22" t="s">
        <v>16</v>
      </c>
      <c r="J75" s="22" t="s">
        <v>16</v>
      </c>
      <c r="K75" s="22" t="s">
        <v>16</v>
      </c>
      <c r="L75" s="22">
        <v>40</v>
      </c>
      <c r="M75" s="22" t="s">
        <v>16</v>
      </c>
      <c r="N75" s="22" t="s">
        <v>16</v>
      </c>
      <c r="O75" s="22" t="s">
        <v>16</v>
      </c>
      <c r="P75" s="22" t="s">
        <v>16</v>
      </c>
      <c r="Q75" s="22">
        <v>40</v>
      </c>
      <c r="R75" s="44"/>
      <c r="S75" s="43"/>
    </row>
    <row r="76" spans="1:19" ht="13.5">
      <c r="A76" s="10" t="s">
        <v>383</v>
      </c>
      <c r="B76" s="22" t="s">
        <v>16</v>
      </c>
      <c r="C76" s="22" t="s">
        <v>16</v>
      </c>
      <c r="D76" s="22" t="s">
        <v>16</v>
      </c>
      <c r="E76" s="22" t="s">
        <v>16</v>
      </c>
      <c r="F76" s="22" t="s">
        <v>16</v>
      </c>
      <c r="G76" s="22" t="s">
        <v>16</v>
      </c>
      <c r="H76" s="22" t="s">
        <v>16</v>
      </c>
      <c r="I76" s="22" t="s">
        <v>16</v>
      </c>
      <c r="J76" s="22" t="s">
        <v>16</v>
      </c>
      <c r="K76" s="22">
        <v>36</v>
      </c>
      <c r="L76" s="22" t="s">
        <v>16</v>
      </c>
      <c r="M76" s="22" t="s">
        <v>16</v>
      </c>
      <c r="N76" s="22" t="s">
        <v>16</v>
      </c>
      <c r="O76" s="22" t="s">
        <v>16</v>
      </c>
      <c r="P76" s="22" t="s">
        <v>16</v>
      </c>
      <c r="Q76" s="22">
        <v>36</v>
      </c>
      <c r="R76" s="44"/>
      <c r="S76" s="43"/>
    </row>
    <row r="77" spans="1:19" ht="13.5">
      <c r="A77" s="10" t="s">
        <v>60</v>
      </c>
      <c r="B77" s="22">
        <v>343</v>
      </c>
      <c r="C77" s="22" t="s">
        <v>16</v>
      </c>
      <c r="D77" s="22">
        <v>31</v>
      </c>
      <c r="E77" s="22">
        <v>27</v>
      </c>
      <c r="F77" s="22">
        <v>8</v>
      </c>
      <c r="G77" s="22" t="s">
        <v>16</v>
      </c>
      <c r="H77" s="22" t="s">
        <v>16</v>
      </c>
      <c r="I77" s="22" t="s">
        <v>16</v>
      </c>
      <c r="J77" s="22">
        <v>34</v>
      </c>
      <c r="K77" s="22" t="s">
        <v>16</v>
      </c>
      <c r="L77" s="22" t="s">
        <v>16</v>
      </c>
      <c r="M77" s="22" t="s">
        <v>16</v>
      </c>
      <c r="N77" s="22" t="s">
        <v>16</v>
      </c>
      <c r="O77" s="22" t="s">
        <v>16</v>
      </c>
      <c r="P77" s="22" t="s">
        <v>16</v>
      </c>
      <c r="Q77" s="22">
        <v>443</v>
      </c>
      <c r="R77" s="44"/>
      <c r="S77" s="43"/>
    </row>
    <row r="78" spans="1:19" ht="12.75">
      <c r="A78" s="10" t="s">
        <v>61</v>
      </c>
      <c r="B78" s="22" t="s">
        <v>16</v>
      </c>
      <c r="C78" s="22" t="s">
        <v>16</v>
      </c>
      <c r="D78" s="22" t="s">
        <v>16</v>
      </c>
      <c r="E78" s="22" t="s">
        <v>16</v>
      </c>
      <c r="F78" s="22" t="s">
        <v>16</v>
      </c>
      <c r="G78" s="22" t="s">
        <v>16</v>
      </c>
      <c r="H78" s="22" t="s">
        <v>16</v>
      </c>
      <c r="I78" s="22" t="s">
        <v>16</v>
      </c>
      <c r="J78" s="22" t="s">
        <v>16</v>
      </c>
      <c r="K78" s="22" t="s">
        <v>16</v>
      </c>
      <c r="L78" s="22" t="s">
        <v>16</v>
      </c>
      <c r="M78" s="22" t="s">
        <v>16</v>
      </c>
      <c r="N78" s="22">
        <v>3</v>
      </c>
      <c r="O78" s="22" t="s">
        <v>16</v>
      </c>
      <c r="P78" s="22">
        <v>27</v>
      </c>
      <c r="Q78" s="22">
        <v>30</v>
      </c>
      <c r="R78" s="10"/>
      <c r="S78" s="10"/>
    </row>
    <row r="79" spans="1:19" ht="12.75">
      <c r="A79" s="10" t="s">
        <v>416</v>
      </c>
      <c r="B79" s="22" t="s">
        <v>16</v>
      </c>
      <c r="C79" s="22" t="s">
        <v>16</v>
      </c>
      <c r="D79" s="22" t="s">
        <v>16</v>
      </c>
      <c r="E79" s="22" t="s">
        <v>16</v>
      </c>
      <c r="F79" s="22" t="s">
        <v>16</v>
      </c>
      <c r="G79" s="22" t="s">
        <v>16</v>
      </c>
      <c r="H79" s="22" t="s">
        <v>16</v>
      </c>
      <c r="I79" s="22" t="s">
        <v>16</v>
      </c>
      <c r="J79" s="22">
        <v>11</v>
      </c>
      <c r="K79" s="22" t="s">
        <v>16</v>
      </c>
      <c r="L79" s="22" t="s">
        <v>16</v>
      </c>
      <c r="M79" s="22" t="s">
        <v>16</v>
      </c>
      <c r="N79" s="22" t="s">
        <v>16</v>
      </c>
      <c r="O79" s="22" t="s">
        <v>16</v>
      </c>
      <c r="P79" s="22" t="s">
        <v>16</v>
      </c>
      <c r="Q79" s="22">
        <v>11</v>
      </c>
      <c r="R79" s="10"/>
      <c r="S79" s="10"/>
    </row>
    <row r="80" spans="1:19" ht="12.75">
      <c r="A80" s="10" t="s">
        <v>62</v>
      </c>
      <c r="B80" s="22" t="s">
        <v>16</v>
      </c>
      <c r="C80" s="22" t="s">
        <v>16</v>
      </c>
      <c r="D80" s="22">
        <v>936</v>
      </c>
      <c r="E80" s="22" t="s">
        <v>16</v>
      </c>
      <c r="F80" s="22">
        <v>780</v>
      </c>
      <c r="G80" s="22" t="s">
        <v>16</v>
      </c>
      <c r="H80" s="22" t="s">
        <v>16</v>
      </c>
      <c r="I80" s="22" t="s">
        <v>16</v>
      </c>
      <c r="J80" s="22" t="s">
        <v>16</v>
      </c>
      <c r="K80" s="22" t="s">
        <v>16</v>
      </c>
      <c r="L80" s="22" t="s">
        <v>16</v>
      </c>
      <c r="M80" s="22" t="s">
        <v>16</v>
      </c>
      <c r="N80" s="22" t="s">
        <v>16</v>
      </c>
      <c r="O80" s="22" t="s">
        <v>16</v>
      </c>
      <c r="P80" s="22" t="s">
        <v>16</v>
      </c>
      <c r="Q80" s="22">
        <v>1716</v>
      </c>
      <c r="R80" s="13"/>
      <c r="S80" s="13"/>
    </row>
    <row r="81" spans="1:19" ht="12.75">
      <c r="A81" s="10" t="s">
        <v>384</v>
      </c>
      <c r="B81" s="22">
        <v>74</v>
      </c>
      <c r="C81" s="22" t="s">
        <v>16</v>
      </c>
      <c r="D81" s="22">
        <v>1585</v>
      </c>
      <c r="E81" s="22" t="s">
        <v>16</v>
      </c>
      <c r="F81" s="22">
        <v>1977</v>
      </c>
      <c r="G81" s="22" t="s">
        <v>16</v>
      </c>
      <c r="H81" s="22" t="s">
        <v>16</v>
      </c>
      <c r="I81" s="22" t="s">
        <v>16</v>
      </c>
      <c r="J81" s="22" t="s">
        <v>16</v>
      </c>
      <c r="K81" s="22" t="s">
        <v>16</v>
      </c>
      <c r="L81" s="22" t="s">
        <v>16</v>
      </c>
      <c r="M81" s="22" t="s">
        <v>16</v>
      </c>
      <c r="N81" s="22" t="s">
        <v>16</v>
      </c>
      <c r="O81" s="22" t="s">
        <v>16</v>
      </c>
      <c r="P81" s="22" t="s">
        <v>16</v>
      </c>
      <c r="Q81" s="22">
        <v>3636</v>
      </c>
      <c r="R81" s="10"/>
      <c r="S81" s="10"/>
    </row>
    <row r="82" spans="1:19" ht="12.75">
      <c r="A82" s="10" t="s">
        <v>63</v>
      </c>
      <c r="B82" s="22" t="s">
        <v>16</v>
      </c>
      <c r="C82" s="22" t="s">
        <v>16</v>
      </c>
      <c r="D82" s="22" t="s">
        <v>16</v>
      </c>
      <c r="E82" s="22" t="s">
        <v>16</v>
      </c>
      <c r="F82" s="22" t="s">
        <v>16</v>
      </c>
      <c r="G82" s="22" t="s">
        <v>16</v>
      </c>
      <c r="H82" s="22" t="s">
        <v>16</v>
      </c>
      <c r="I82" s="22" t="s">
        <v>16</v>
      </c>
      <c r="J82" s="22" t="s">
        <v>16</v>
      </c>
      <c r="K82" s="22">
        <v>18</v>
      </c>
      <c r="L82" s="22" t="s">
        <v>16</v>
      </c>
      <c r="M82" s="22" t="s">
        <v>16</v>
      </c>
      <c r="N82" s="22" t="s">
        <v>16</v>
      </c>
      <c r="O82" s="22" t="s">
        <v>16</v>
      </c>
      <c r="P82" s="22" t="s">
        <v>16</v>
      </c>
      <c r="Q82" s="22">
        <v>18</v>
      </c>
      <c r="R82" s="36"/>
      <c r="S82" s="36"/>
    </row>
    <row r="83" spans="1:19" ht="12.75">
      <c r="A83" s="10" t="s">
        <v>64</v>
      </c>
      <c r="B83" s="22" t="s">
        <v>16</v>
      </c>
      <c r="C83" s="22" t="s">
        <v>16</v>
      </c>
      <c r="D83" s="22" t="s">
        <v>16</v>
      </c>
      <c r="E83" s="22" t="s">
        <v>16</v>
      </c>
      <c r="F83" s="22">
        <v>7</v>
      </c>
      <c r="G83" s="22" t="s">
        <v>16</v>
      </c>
      <c r="H83" s="22" t="s">
        <v>16</v>
      </c>
      <c r="I83" s="22" t="s">
        <v>16</v>
      </c>
      <c r="J83" s="22" t="s">
        <v>16</v>
      </c>
      <c r="K83" s="22" t="s">
        <v>16</v>
      </c>
      <c r="L83" s="22" t="s">
        <v>16</v>
      </c>
      <c r="M83" s="22" t="s">
        <v>16</v>
      </c>
      <c r="N83" s="22" t="s">
        <v>16</v>
      </c>
      <c r="O83" s="22" t="s">
        <v>16</v>
      </c>
      <c r="P83" s="22" t="s">
        <v>16</v>
      </c>
      <c r="Q83" s="22">
        <v>7</v>
      </c>
      <c r="R83" s="36"/>
      <c r="S83" s="36"/>
    </row>
    <row r="84" spans="1:19" ht="12.75">
      <c r="A84" s="10" t="s">
        <v>385</v>
      </c>
      <c r="B84" s="22" t="s">
        <v>16</v>
      </c>
      <c r="C84" s="22" t="s">
        <v>16</v>
      </c>
      <c r="D84" s="22" t="s">
        <v>16</v>
      </c>
      <c r="E84" s="22" t="s">
        <v>16</v>
      </c>
      <c r="F84" s="22">
        <v>206</v>
      </c>
      <c r="G84" s="22" t="s">
        <v>16</v>
      </c>
      <c r="H84" s="22" t="s">
        <v>16</v>
      </c>
      <c r="I84" s="22" t="s">
        <v>16</v>
      </c>
      <c r="J84" s="22" t="s">
        <v>16</v>
      </c>
      <c r="K84" s="22" t="s">
        <v>16</v>
      </c>
      <c r="L84" s="22" t="s">
        <v>16</v>
      </c>
      <c r="M84" s="22" t="s">
        <v>16</v>
      </c>
      <c r="N84" s="22" t="s">
        <v>16</v>
      </c>
      <c r="O84" s="22" t="s">
        <v>16</v>
      </c>
      <c r="P84" s="22" t="s">
        <v>16</v>
      </c>
      <c r="Q84" s="22">
        <v>206</v>
      </c>
      <c r="R84" s="36"/>
      <c r="S84" s="36"/>
    </row>
    <row r="85" spans="1:19" ht="12.75">
      <c r="A85" s="10" t="s">
        <v>65</v>
      </c>
      <c r="B85" s="22" t="s">
        <v>16</v>
      </c>
      <c r="C85" s="22">
        <v>407</v>
      </c>
      <c r="D85" s="22" t="s">
        <v>16</v>
      </c>
      <c r="E85" s="22">
        <v>44</v>
      </c>
      <c r="F85" s="22" t="s">
        <v>16</v>
      </c>
      <c r="G85" s="22" t="s">
        <v>16</v>
      </c>
      <c r="H85" s="22" t="s">
        <v>16</v>
      </c>
      <c r="I85" s="22" t="s">
        <v>16</v>
      </c>
      <c r="J85" s="22" t="s">
        <v>16</v>
      </c>
      <c r="K85" s="22" t="s">
        <v>16</v>
      </c>
      <c r="L85" s="22" t="s">
        <v>16</v>
      </c>
      <c r="M85" s="22" t="s">
        <v>16</v>
      </c>
      <c r="N85" s="22" t="s">
        <v>16</v>
      </c>
      <c r="O85" s="22" t="s">
        <v>16</v>
      </c>
      <c r="P85" s="22" t="s">
        <v>16</v>
      </c>
      <c r="Q85" s="22">
        <v>451</v>
      </c>
      <c r="R85" s="36"/>
      <c r="S85" s="36"/>
    </row>
    <row r="86" spans="1:19" ht="12.75">
      <c r="A86" s="10" t="s">
        <v>66</v>
      </c>
      <c r="B86" s="22" t="s">
        <v>16</v>
      </c>
      <c r="C86" s="22">
        <v>8</v>
      </c>
      <c r="D86" s="22" t="s">
        <v>16</v>
      </c>
      <c r="E86" s="22" t="s">
        <v>16</v>
      </c>
      <c r="F86" s="22" t="s">
        <v>16</v>
      </c>
      <c r="G86" s="22">
        <v>10</v>
      </c>
      <c r="H86" s="22" t="s">
        <v>16</v>
      </c>
      <c r="I86" s="22" t="s">
        <v>16</v>
      </c>
      <c r="J86" s="22" t="s">
        <v>16</v>
      </c>
      <c r="K86" s="22" t="s">
        <v>16</v>
      </c>
      <c r="L86" s="22" t="s">
        <v>16</v>
      </c>
      <c r="M86" s="22" t="s">
        <v>16</v>
      </c>
      <c r="N86" s="22" t="s">
        <v>16</v>
      </c>
      <c r="O86" s="22" t="s">
        <v>16</v>
      </c>
      <c r="P86" s="22" t="s">
        <v>16</v>
      </c>
      <c r="Q86" s="22">
        <v>18</v>
      </c>
      <c r="R86" s="36"/>
      <c r="S86" s="36"/>
    </row>
    <row r="87" spans="1:19" ht="12.75">
      <c r="A87" s="10" t="s">
        <v>67</v>
      </c>
      <c r="B87" s="22">
        <v>66</v>
      </c>
      <c r="C87" s="22">
        <v>98</v>
      </c>
      <c r="D87" s="22" t="s">
        <v>16</v>
      </c>
      <c r="E87" s="22" t="s">
        <v>16</v>
      </c>
      <c r="F87" s="22" t="s">
        <v>16</v>
      </c>
      <c r="G87" s="22">
        <v>39</v>
      </c>
      <c r="H87" s="22" t="s">
        <v>16</v>
      </c>
      <c r="I87" s="22" t="s">
        <v>16</v>
      </c>
      <c r="J87" s="22" t="s">
        <v>16</v>
      </c>
      <c r="K87" s="22" t="s">
        <v>16</v>
      </c>
      <c r="L87" s="22" t="s">
        <v>16</v>
      </c>
      <c r="M87" s="22" t="s">
        <v>16</v>
      </c>
      <c r="N87" s="22" t="s">
        <v>16</v>
      </c>
      <c r="O87" s="22" t="s">
        <v>16</v>
      </c>
      <c r="P87" s="22" t="s">
        <v>16</v>
      </c>
      <c r="Q87" s="22">
        <v>203</v>
      </c>
      <c r="R87" s="36"/>
      <c r="S87" s="36"/>
    </row>
    <row r="88" spans="1:19" ht="12.75">
      <c r="A88" s="10" t="s">
        <v>68</v>
      </c>
      <c r="B88" s="22">
        <v>322</v>
      </c>
      <c r="C88" s="22" t="s">
        <v>16</v>
      </c>
      <c r="D88" s="22" t="s">
        <v>16</v>
      </c>
      <c r="E88" s="22">
        <v>5</v>
      </c>
      <c r="F88" s="22" t="s">
        <v>16</v>
      </c>
      <c r="G88" s="22" t="s">
        <v>16</v>
      </c>
      <c r="H88" s="22">
        <v>23</v>
      </c>
      <c r="I88" s="22" t="s">
        <v>16</v>
      </c>
      <c r="J88" s="22" t="s">
        <v>16</v>
      </c>
      <c r="K88" s="22" t="s">
        <v>16</v>
      </c>
      <c r="L88" s="22" t="s">
        <v>16</v>
      </c>
      <c r="M88" s="22" t="s">
        <v>16</v>
      </c>
      <c r="N88" s="22" t="s">
        <v>16</v>
      </c>
      <c r="O88" s="22" t="s">
        <v>16</v>
      </c>
      <c r="P88" s="22" t="s">
        <v>16</v>
      </c>
      <c r="Q88" s="22">
        <v>349</v>
      </c>
      <c r="R88" s="36"/>
      <c r="S88" s="36"/>
    </row>
    <row r="89" spans="1:19" ht="12.75">
      <c r="A89" s="10" t="s">
        <v>69</v>
      </c>
      <c r="B89" s="22">
        <v>153</v>
      </c>
      <c r="C89" s="22" t="s">
        <v>16</v>
      </c>
      <c r="D89" s="22" t="s">
        <v>16</v>
      </c>
      <c r="E89" s="22">
        <v>125</v>
      </c>
      <c r="F89" s="22" t="s">
        <v>16</v>
      </c>
      <c r="G89" s="22" t="s">
        <v>16</v>
      </c>
      <c r="H89" s="22" t="s">
        <v>16</v>
      </c>
      <c r="I89" s="22" t="s">
        <v>16</v>
      </c>
      <c r="J89" s="22" t="s">
        <v>16</v>
      </c>
      <c r="K89" s="22" t="s">
        <v>16</v>
      </c>
      <c r="L89" s="22" t="s">
        <v>16</v>
      </c>
      <c r="M89" s="22" t="s">
        <v>16</v>
      </c>
      <c r="N89" s="22" t="s">
        <v>16</v>
      </c>
      <c r="O89" s="22" t="s">
        <v>16</v>
      </c>
      <c r="P89" s="22" t="s">
        <v>16</v>
      </c>
      <c r="Q89" s="22">
        <v>277</v>
      </c>
      <c r="R89" s="36"/>
      <c r="S89" s="36"/>
    </row>
    <row r="90" spans="1:19" ht="12.75">
      <c r="A90" s="10" t="s">
        <v>70</v>
      </c>
      <c r="B90" s="22">
        <v>4</v>
      </c>
      <c r="C90" s="22" t="s">
        <v>16</v>
      </c>
      <c r="D90" s="22" t="s">
        <v>16</v>
      </c>
      <c r="E90" s="22" t="s">
        <v>16</v>
      </c>
      <c r="F90" s="22" t="s">
        <v>16</v>
      </c>
      <c r="G90" s="22" t="s">
        <v>16</v>
      </c>
      <c r="H90" s="22" t="s">
        <v>16</v>
      </c>
      <c r="I90" s="22" t="s">
        <v>16</v>
      </c>
      <c r="J90" s="22" t="s">
        <v>16</v>
      </c>
      <c r="K90" s="22" t="s">
        <v>16</v>
      </c>
      <c r="L90" s="22" t="s">
        <v>16</v>
      </c>
      <c r="M90" s="22" t="s">
        <v>16</v>
      </c>
      <c r="N90" s="22" t="s">
        <v>16</v>
      </c>
      <c r="O90" s="22" t="s">
        <v>16</v>
      </c>
      <c r="P90" s="22" t="s">
        <v>16</v>
      </c>
      <c r="Q90" s="22">
        <v>4</v>
      </c>
      <c r="R90" s="36"/>
      <c r="S90" s="22"/>
    </row>
    <row r="91" spans="1:19" ht="12.75">
      <c r="A91" s="10" t="s">
        <v>71</v>
      </c>
      <c r="B91" s="22" t="s">
        <v>16</v>
      </c>
      <c r="C91" s="22" t="s">
        <v>16</v>
      </c>
      <c r="D91" s="22">
        <v>173</v>
      </c>
      <c r="E91" s="22" t="s">
        <v>16</v>
      </c>
      <c r="F91" s="22">
        <v>60</v>
      </c>
      <c r="G91" s="22" t="s">
        <v>16</v>
      </c>
      <c r="H91" s="22" t="s">
        <v>16</v>
      </c>
      <c r="I91" s="22" t="s">
        <v>16</v>
      </c>
      <c r="J91" s="22">
        <v>2</v>
      </c>
      <c r="K91" s="22" t="s">
        <v>16</v>
      </c>
      <c r="L91" s="22" t="s">
        <v>16</v>
      </c>
      <c r="M91" s="22" t="s">
        <v>16</v>
      </c>
      <c r="N91" s="22" t="s">
        <v>16</v>
      </c>
      <c r="O91" s="22" t="s">
        <v>16</v>
      </c>
      <c r="P91" s="22" t="s">
        <v>16</v>
      </c>
      <c r="Q91" s="22">
        <v>234</v>
      </c>
      <c r="R91" s="36"/>
      <c r="S91" s="36"/>
    </row>
    <row r="92" spans="1:19" ht="12.75">
      <c r="A92" s="10" t="s">
        <v>72</v>
      </c>
      <c r="B92" s="22" t="s">
        <v>16</v>
      </c>
      <c r="C92" s="22" t="s">
        <v>16</v>
      </c>
      <c r="D92" s="22">
        <v>221</v>
      </c>
      <c r="E92" s="22" t="s">
        <v>16</v>
      </c>
      <c r="F92" s="22">
        <v>173</v>
      </c>
      <c r="G92" s="22" t="s">
        <v>16</v>
      </c>
      <c r="H92" s="22" t="s">
        <v>16</v>
      </c>
      <c r="I92" s="22" t="s">
        <v>16</v>
      </c>
      <c r="J92" s="22" t="s">
        <v>16</v>
      </c>
      <c r="K92" s="22" t="s">
        <v>16</v>
      </c>
      <c r="L92" s="22" t="s">
        <v>16</v>
      </c>
      <c r="M92" s="22" t="s">
        <v>16</v>
      </c>
      <c r="N92" s="22" t="s">
        <v>16</v>
      </c>
      <c r="O92" s="22" t="s">
        <v>16</v>
      </c>
      <c r="P92" s="22" t="s">
        <v>16</v>
      </c>
      <c r="Q92" s="22">
        <v>394</v>
      </c>
      <c r="R92" s="36"/>
      <c r="S92" s="36"/>
    </row>
    <row r="93" spans="1:19" ht="12.75">
      <c r="A93" s="10" t="s">
        <v>72</v>
      </c>
      <c r="B93" s="22" t="s">
        <v>16</v>
      </c>
      <c r="C93" s="22" t="s">
        <v>16</v>
      </c>
      <c r="D93" s="22">
        <v>123</v>
      </c>
      <c r="E93" s="22" t="s">
        <v>16</v>
      </c>
      <c r="F93" s="22">
        <v>63</v>
      </c>
      <c r="G93" s="22" t="s">
        <v>16</v>
      </c>
      <c r="H93" s="22" t="s">
        <v>16</v>
      </c>
      <c r="I93" s="22" t="s">
        <v>16</v>
      </c>
      <c r="J93" s="22" t="s">
        <v>16</v>
      </c>
      <c r="K93" s="22" t="s">
        <v>16</v>
      </c>
      <c r="L93" s="22" t="s">
        <v>16</v>
      </c>
      <c r="M93" s="22" t="s">
        <v>16</v>
      </c>
      <c r="N93" s="22" t="s">
        <v>16</v>
      </c>
      <c r="O93" s="22" t="s">
        <v>16</v>
      </c>
      <c r="P93" s="22" t="s">
        <v>16</v>
      </c>
      <c r="Q93" s="22">
        <v>186</v>
      </c>
      <c r="R93" s="36"/>
      <c r="S93" s="36"/>
    </row>
    <row r="94" spans="1:19" ht="12.75">
      <c r="A94" s="10" t="s">
        <v>417</v>
      </c>
      <c r="B94" s="22" t="s">
        <v>16</v>
      </c>
      <c r="C94" s="22" t="s">
        <v>16</v>
      </c>
      <c r="D94" s="22">
        <v>2</v>
      </c>
      <c r="E94" s="22" t="s">
        <v>16</v>
      </c>
      <c r="F94" s="22">
        <v>104</v>
      </c>
      <c r="G94" s="22" t="s">
        <v>16</v>
      </c>
      <c r="H94" s="22" t="s">
        <v>16</v>
      </c>
      <c r="I94" s="22" t="s">
        <v>16</v>
      </c>
      <c r="J94" s="22" t="s">
        <v>16</v>
      </c>
      <c r="K94" s="22" t="s">
        <v>16</v>
      </c>
      <c r="L94" s="22" t="s">
        <v>16</v>
      </c>
      <c r="M94" s="22" t="s">
        <v>16</v>
      </c>
      <c r="N94" s="22" t="s">
        <v>16</v>
      </c>
      <c r="O94" s="22" t="s">
        <v>16</v>
      </c>
      <c r="P94" s="22" t="s">
        <v>16</v>
      </c>
      <c r="Q94" s="22">
        <v>105</v>
      </c>
      <c r="R94" s="36"/>
      <c r="S94" s="36"/>
    </row>
    <row r="95" spans="1:19" ht="12.75">
      <c r="A95" s="10" t="s">
        <v>386</v>
      </c>
      <c r="B95" s="22" t="s">
        <v>16</v>
      </c>
      <c r="C95" s="22" t="s">
        <v>16</v>
      </c>
      <c r="D95" s="22">
        <v>231</v>
      </c>
      <c r="E95" s="22" t="s">
        <v>16</v>
      </c>
      <c r="F95" s="22">
        <v>177</v>
      </c>
      <c r="G95" s="22" t="s">
        <v>16</v>
      </c>
      <c r="H95" s="22" t="s">
        <v>16</v>
      </c>
      <c r="I95" s="22" t="s">
        <v>16</v>
      </c>
      <c r="J95" s="22" t="s">
        <v>16</v>
      </c>
      <c r="K95" s="22" t="s">
        <v>16</v>
      </c>
      <c r="L95" s="22" t="s">
        <v>16</v>
      </c>
      <c r="M95" s="22" t="s">
        <v>16</v>
      </c>
      <c r="N95" s="22" t="s">
        <v>16</v>
      </c>
      <c r="O95" s="22" t="s">
        <v>16</v>
      </c>
      <c r="P95" s="22" t="s">
        <v>16</v>
      </c>
      <c r="Q95" s="22">
        <v>407</v>
      </c>
      <c r="R95" s="36"/>
      <c r="S95" s="36"/>
    </row>
    <row r="96" spans="1:19" ht="12.75">
      <c r="A96" s="10" t="s">
        <v>73</v>
      </c>
      <c r="B96" s="22" t="s">
        <v>16</v>
      </c>
      <c r="C96" s="22" t="s">
        <v>16</v>
      </c>
      <c r="D96" s="22">
        <v>1</v>
      </c>
      <c r="E96" s="22" t="s">
        <v>16</v>
      </c>
      <c r="F96" s="22" t="s">
        <v>16</v>
      </c>
      <c r="G96" s="22" t="s">
        <v>16</v>
      </c>
      <c r="H96" s="22" t="s">
        <v>16</v>
      </c>
      <c r="I96" s="22" t="s">
        <v>16</v>
      </c>
      <c r="J96" s="22" t="s">
        <v>16</v>
      </c>
      <c r="K96" s="22">
        <v>8</v>
      </c>
      <c r="L96" s="22" t="s">
        <v>16</v>
      </c>
      <c r="M96" s="22" t="s">
        <v>16</v>
      </c>
      <c r="N96" s="22">
        <v>382</v>
      </c>
      <c r="O96" s="22">
        <v>63</v>
      </c>
      <c r="P96" s="22">
        <v>2574</v>
      </c>
      <c r="Q96" s="22">
        <v>3027</v>
      </c>
      <c r="R96" s="36"/>
      <c r="S96" s="36"/>
    </row>
    <row r="97" spans="1:19" ht="12.75">
      <c r="A97" s="10" t="s">
        <v>74</v>
      </c>
      <c r="B97" s="22" t="s">
        <v>16</v>
      </c>
      <c r="C97" s="22" t="s">
        <v>16</v>
      </c>
      <c r="D97" s="22" t="s">
        <v>16</v>
      </c>
      <c r="E97" s="22" t="s">
        <v>16</v>
      </c>
      <c r="F97" s="22" t="s">
        <v>16</v>
      </c>
      <c r="G97" s="22" t="s">
        <v>16</v>
      </c>
      <c r="H97" s="22" t="s">
        <v>16</v>
      </c>
      <c r="I97" s="22" t="s">
        <v>16</v>
      </c>
      <c r="J97" s="22" t="s">
        <v>16</v>
      </c>
      <c r="K97" s="22" t="s">
        <v>16</v>
      </c>
      <c r="L97" s="22" t="s">
        <v>16</v>
      </c>
      <c r="M97" s="22" t="s">
        <v>16</v>
      </c>
      <c r="N97" s="22" t="s">
        <v>16</v>
      </c>
      <c r="O97" s="22">
        <v>2</v>
      </c>
      <c r="P97" s="22">
        <v>82</v>
      </c>
      <c r="Q97" s="22">
        <v>83</v>
      </c>
      <c r="R97" s="36"/>
      <c r="S97" s="36"/>
    </row>
    <row r="98" spans="1:19" ht="12.75">
      <c r="A98" s="10" t="s">
        <v>75</v>
      </c>
      <c r="B98" s="22">
        <v>50</v>
      </c>
      <c r="C98" s="22" t="s">
        <v>16</v>
      </c>
      <c r="D98" s="22">
        <v>25</v>
      </c>
      <c r="E98" s="22" t="s">
        <v>16</v>
      </c>
      <c r="F98" s="22">
        <v>9</v>
      </c>
      <c r="G98" s="22" t="s">
        <v>16</v>
      </c>
      <c r="H98" s="22">
        <v>3</v>
      </c>
      <c r="I98" s="22" t="s">
        <v>16</v>
      </c>
      <c r="J98" s="22" t="s">
        <v>16</v>
      </c>
      <c r="K98" s="22" t="s">
        <v>16</v>
      </c>
      <c r="L98" s="22" t="s">
        <v>16</v>
      </c>
      <c r="M98" s="22" t="s">
        <v>16</v>
      </c>
      <c r="N98" s="22" t="s">
        <v>16</v>
      </c>
      <c r="O98" s="22" t="s">
        <v>16</v>
      </c>
      <c r="P98" s="22" t="s">
        <v>16</v>
      </c>
      <c r="Q98" s="22">
        <v>88</v>
      </c>
      <c r="R98" s="36"/>
      <c r="S98" s="36"/>
    </row>
    <row r="99" spans="1:19" ht="12.75">
      <c r="A99" s="10" t="s">
        <v>76</v>
      </c>
      <c r="B99" s="22" t="s">
        <v>16</v>
      </c>
      <c r="C99" s="22" t="s">
        <v>16</v>
      </c>
      <c r="D99" s="22">
        <v>285</v>
      </c>
      <c r="E99" s="22" t="s">
        <v>16</v>
      </c>
      <c r="F99" s="22">
        <v>940</v>
      </c>
      <c r="G99" s="22" t="s">
        <v>16</v>
      </c>
      <c r="H99" s="22" t="s">
        <v>16</v>
      </c>
      <c r="I99" s="22" t="s">
        <v>16</v>
      </c>
      <c r="J99" s="22" t="s">
        <v>16</v>
      </c>
      <c r="K99" s="22" t="s">
        <v>16</v>
      </c>
      <c r="L99" s="22" t="s">
        <v>16</v>
      </c>
      <c r="M99" s="22" t="s">
        <v>16</v>
      </c>
      <c r="N99" s="22" t="s">
        <v>16</v>
      </c>
      <c r="O99" s="22" t="s">
        <v>16</v>
      </c>
      <c r="P99" s="22" t="s">
        <v>16</v>
      </c>
      <c r="Q99" s="22">
        <v>1225</v>
      </c>
      <c r="R99" s="36"/>
      <c r="S99" s="36"/>
    </row>
    <row r="100" spans="1:19" ht="12.75">
      <c r="A100" s="10" t="s">
        <v>76</v>
      </c>
      <c r="B100" s="22" t="s">
        <v>16</v>
      </c>
      <c r="C100" s="22" t="s">
        <v>16</v>
      </c>
      <c r="D100" s="22">
        <v>862</v>
      </c>
      <c r="E100" s="22" t="s">
        <v>16</v>
      </c>
      <c r="F100" s="22">
        <v>1131</v>
      </c>
      <c r="G100" s="22" t="s">
        <v>16</v>
      </c>
      <c r="H100" s="22" t="s">
        <v>16</v>
      </c>
      <c r="I100" s="22" t="s">
        <v>16</v>
      </c>
      <c r="J100" s="22" t="s">
        <v>16</v>
      </c>
      <c r="K100" s="22" t="s">
        <v>16</v>
      </c>
      <c r="L100" s="22" t="s">
        <v>16</v>
      </c>
      <c r="M100" s="22" t="s">
        <v>16</v>
      </c>
      <c r="N100" s="22" t="s">
        <v>16</v>
      </c>
      <c r="O100" s="22" t="s">
        <v>16</v>
      </c>
      <c r="P100" s="22" t="s">
        <v>16</v>
      </c>
      <c r="Q100" s="22">
        <v>1993</v>
      </c>
      <c r="R100" s="36"/>
      <c r="S100" s="36"/>
    </row>
    <row r="101" spans="1:19" ht="12.75">
      <c r="A101" s="10" t="s">
        <v>77</v>
      </c>
      <c r="B101" s="22">
        <v>543</v>
      </c>
      <c r="C101" s="22">
        <v>5</v>
      </c>
      <c r="D101" s="22">
        <v>216</v>
      </c>
      <c r="E101" s="22">
        <v>40</v>
      </c>
      <c r="F101" s="22">
        <v>257</v>
      </c>
      <c r="G101" s="22">
        <v>0</v>
      </c>
      <c r="H101" s="22">
        <v>24</v>
      </c>
      <c r="I101" s="22" t="s">
        <v>16</v>
      </c>
      <c r="J101" s="22">
        <v>29</v>
      </c>
      <c r="K101" s="22" t="s">
        <v>16</v>
      </c>
      <c r="L101" s="22" t="s">
        <v>16</v>
      </c>
      <c r="M101" s="22" t="s">
        <v>16</v>
      </c>
      <c r="N101" s="22" t="s">
        <v>16</v>
      </c>
      <c r="O101" s="22" t="s">
        <v>16</v>
      </c>
      <c r="P101" s="22" t="s">
        <v>16</v>
      </c>
      <c r="Q101" s="22">
        <v>1113</v>
      </c>
      <c r="R101" s="36"/>
      <c r="S101" s="36"/>
    </row>
    <row r="102" spans="1:19" ht="12.75">
      <c r="A102" s="10" t="s">
        <v>78</v>
      </c>
      <c r="B102" s="22">
        <v>6184</v>
      </c>
      <c r="C102" s="22">
        <v>174</v>
      </c>
      <c r="D102" s="22">
        <v>3195</v>
      </c>
      <c r="E102" s="22">
        <v>254</v>
      </c>
      <c r="F102" s="22">
        <v>3585</v>
      </c>
      <c r="G102" s="22">
        <v>41</v>
      </c>
      <c r="H102" s="22">
        <v>63</v>
      </c>
      <c r="I102" s="22" t="s">
        <v>16</v>
      </c>
      <c r="J102" s="22">
        <v>233</v>
      </c>
      <c r="K102" s="22">
        <v>340</v>
      </c>
      <c r="L102" s="22">
        <v>5</v>
      </c>
      <c r="M102" s="22" t="s">
        <v>16</v>
      </c>
      <c r="N102" s="22">
        <v>291</v>
      </c>
      <c r="O102" s="22">
        <v>85</v>
      </c>
      <c r="P102" s="22">
        <v>1464</v>
      </c>
      <c r="Q102" s="22">
        <v>15911</v>
      </c>
      <c r="R102" s="36"/>
      <c r="S102" s="36"/>
    </row>
    <row r="103" spans="1:19" ht="12.75">
      <c r="A103" s="10" t="s">
        <v>79</v>
      </c>
      <c r="B103" s="22">
        <v>19</v>
      </c>
      <c r="C103" s="22" t="s">
        <v>16</v>
      </c>
      <c r="D103" s="22">
        <v>1</v>
      </c>
      <c r="E103" s="22">
        <v>0</v>
      </c>
      <c r="F103" s="22">
        <v>8</v>
      </c>
      <c r="G103" s="22" t="s">
        <v>16</v>
      </c>
      <c r="H103" s="22" t="s">
        <v>16</v>
      </c>
      <c r="I103" s="22" t="s">
        <v>16</v>
      </c>
      <c r="J103" s="22" t="s">
        <v>16</v>
      </c>
      <c r="K103" s="22" t="s">
        <v>16</v>
      </c>
      <c r="L103" s="22" t="s">
        <v>16</v>
      </c>
      <c r="M103" s="22" t="s">
        <v>16</v>
      </c>
      <c r="N103" s="22" t="s">
        <v>16</v>
      </c>
      <c r="O103" s="22" t="s">
        <v>16</v>
      </c>
      <c r="P103" s="22" t="s">
        <v>16</v>
      </c>
      <c r="Q103" s="22">
        <v>28</v>
      </c>
      <c r="R103" s="36"/>
      <c r="S103" s="36"/>
    </row>
    <row r="104" spans="1:19" ht="12.75">
      <c r="A104" s="10" t="s">
        <v>80</v>
      </c>
      <c r="B104" s="22" t="s">
        <v>16</v>
      </c>
      <c r="C104" s="22" t="s">
        <v>16</v>
      </c>
      <c r="D104" s="22">
        <v>383</v>
      </c>
      <c r="E104" s="22" t="s">
        <v>16</v>
      </c>
      <c r="F104" s="22">
        <v>181</v>
      </c>
      <c r="G104" s="22" t="s">
        <v>16</v>
      </c>
      <c r="H104" s="22" t="s">
        <v>16</v>
      </c>
      <c r="I104" s="22" t="s">
        <v>16</v>
      </c>
      <c r="J104" s="22" t="s">
        <v>16</v>
      </c>
      <c r="K104" s="22" t="s">
        <v>16</v>
      </c>
      <c r="L104" s="22" t="s">
        <v>16</v>
      </c>
      <c r="M104" s="22" t="s">
        <v>16</v>
      </c>
      <c r="N104" s="22" t="s">
        <v>16</v>
      </c>
      <c r="O104" s="22" t="s">
        <v>16</v>
      </c>
      <c r="P104" s="22" t="s">
        <v>16</v>
      </c>
      <c r="Q104" s="22">
        <v>564</v>
      </c>
      <c r="R104" s="36"/>
      <c r="S104" s="36"/>
    </row>
    <row r="105" spans="1:19" ht="12.75">
      <c r="A105" s="10" t="s">
        <v>81</v>
      </c>
      <c r="B105" s="22" t="s">
        <v>16</v>
      </c>
      <c r="C105" s="22" t="s">
        <v>16</v>
      </c>
      <c r="D105" s="22" t="s">
        <v>16</v>
      </c>
      <c r="E105" s="22" t="s">
        <v>16</v>
      </c>
      <c r="F105" s="22">
        <v>48</v>
      </c>
      <c r="G105" s="22" t="s">
        <v>16</v>
      </c>
      <c r="H105" s="22" t="s">
        <v>16</v>
      </c>
      <c r="I105" s="22" t="s">
        <v>16</v>
      </c>
      <c r="J105" s="22" t="s">
        <v>16</v>
      </c>
      <c r="K105" s="22" t="s">
        <v>16</v>
      </c>
      <c r="L105" s="22" t="s">
        <v>16</v>
      </c>
      <c r="M105" s="22" t="s">
        <v>16</v>
      </c>
      <c r="N105" s="22" t="s">
        <v>16</v>
      </c>
      <c r="O105" s="22" t="s">
        <v>16</v>
      </c>
      <c r="P105" s="22" t="s">
        <v>16</v>
      </c>
      <c r="Q105" s="22">
        <v>48</v>
      </c>
      <c r="R105" s="36"/>
      <c r="S105" s="36"/>
    </row>
    <row r="106" spans="1:19" ht="12.75">
      <c r="A106" s="10" t="s">
        <v>82</v>
      </c>
      <c r="B106" s="22" t="s">
        <v>16</v>
      </c>
      <c r="C106" s="22" t="s">
        <v>16</v>
      </c>
      <c r="D106" s="22" t="s">
        <v>16</v>
      </c>
      <c r="E106" s="22" t="s">
        <v>16</v>
      </c>
      <c r="F106" s="22" t="s">
        <v>16</v>
      </c>
      <c r="G106" s="22" t="s">
        <v>16</v>
      </c>
      <c r="H106" s="22" t="s">
        <v>16</v>
      </c>
      <c r="I106" s="22" t="s">
        <v>16</v>
      </c>
      <c r="J106" s="22" t="s">
        <v>16</v>
      </c>
      <c r="K106" s="22" t="s">
        <v>16</v>
      </c>
      <c r="L106" s="22" t="s">
        <v>16</v>
      </c>
      <c r="M106" s="22" t="s">
        <v>16</v>
      </c>
      <c r="N106" s="22">
        <v>5</v>
      </c>
      <c r="O106" s="22">
        <v>15</v>
      </c>
      <c r="P106" s="22">
        <v>463</v>
      </c>
      <c r="Q106" s="22">
        <v>484</v>
      </c>
      <c r="R106" s="36"/>
      <c r="S106" s="22"/>
    </row>
    <row r="107" spans="1:19" ht="12.75">
      <c r="A107" s="10" t="s">
        <v>83</v>
      </c>
      <c r="B107" s="22">
        <v>1110</v>
      </c>
      <c r="C107" s="22" t="s">
        <v>16</v>
      </c>
      <c r="D107" s="22" t="s">
        <v>16</v>
      </c>
      <c r="E107" s="22">
        <v>54</v>
      </c>
      <c r="F107" s="22" t="s">
        <v>16</v>
      </c>
      <c r="G107" s="22" t="s">
        <v>16</v>
      </c>
      <c r="H107" s="22" t="s">
        <v>16</v>
      </c>
      <c r="I107" s="22" t="s">
        <v>16</v>
      </c>
      <c r="J107" s="22" t="s">
        <v>16</v>
      </c>
      <c r="K107" s="22" t="s">
        <v>16</v>
      </c>
      <c r="L107" s="22" t="s">
        <v>16</v>
      </c>
      <c r="M107" s="22" t="s">
        <v>16</v>
      </c>
      <c r="N107" s="22" t="s">
        <v>16</v>
      </c>
      <c r="O107" s="22" t="s">
        <v>16</v>
      </c>
      <c r="P107" s="22" t="s">
        <v>16</v>
      </c>
      <c r="Q107" s="22">
        <v>1164</v>
      </c>
      <c r="R107" s="36"/>
      <c r="S107" s="36"/>
    </row>
    <row r="108" spans="1:19" ht="12.75">
      <c r="A108" s="10" t="s">
        <v>84</v>
      </c>
      <c r="B108" s="22">
        <v>4671</v>
      </c>
      <c r="C108" s="22" t="s">
        <v>16</v>
      </c>
      <c r="D108" s="22">
        <v>427</v>
      </c>
      <c r="E108" s="22">
        <v>685</v>
      </c>
      <c r="F108" s="22">
        <v>860</v>
      </c>
      <c r="G108" s="22" t="s">
        <v>16</v>
      </c>
      <c r="H108" s="22">
        <v>71</v>
      </c>
      <c r="I108" s="22" t="s">
        <v>16</v>
      </c>
      <c r="J108" s="22">
        <v>267</v>
      </c>
      <c r="K108" s="22" t="s">
        <v>16</v>
      </c>
      <c r="L108" s="22" t="s">
        <v>16</v>
      </c>
      <c r="M108" s="22" t="s">
        <v>16</v>
      </c>
      <c r="N108" s="22" t="s">
        <v>16</v>
      </c>
      <c r="O108" s="22" t="s">
        <v>16</v>
      </c>
      <c r="P108" s="22" t="s">
        <v>16</v>
      </c>
      <c r="Q108" s="22">
        <v>6981</v>
      </c>
      <c r="R108" s="36"/>
      <c r="S108" s="36"/>
    </row>
    <row r="109" spans="1:19" ht="12.75">
      <c r="A109" s="10" t="s">
        <v>85</v>
      </c>
      <c r="B109" s="22" t="s">
        <v>16</v>
      </c>
      <c r="C109" s="22" t="s">
        <v>16</v>
      </c>
      <c r="D109" s="22" t="s">
        <v>16</v>
      </c>
      <c r="E109" s="22" t="s">
        <v>16</v>
      </c>
      <c r="F109" s="22" t="s">
        <v>16</v>
      </c>
      <c r="G109" s="22" t="s">
        <v>16</v>
      </c>
      <c r="H109" s="22" t="s">
        <v>16</v>
      </c>
      <c r="I109" s="22" t="s">
        <v>16</v>
      </c>
      <c r="J109" s="22" t="s">
        <v>16</v>
      </c>
      <c r="K109" s="22" t="s">
        <v>16</v>
      </c>
      <c r="L109" s="22" t="s">
        <v>16</v>
      </c>
      <c r="M109" s="22" t="s">
        <v>16</v>
      </c>
      <c r="N109" s="22">
        <v>256</v>
      </c>
      <c r="O109" s="22">
        <v>102</v>
      </c>
      <c r="P109" s="22">
        <v>1769</v>
      </c>
      <c r="Q109" s="22">
        <v>2127</v>
      </c>
      <c r="R109" s="36"/>
      <c r="S109" s="36"/>
    </row>
    <row r="110" spans="1:19" ht="12.75">
      <c r="A110" s="10" t="s">
        <v>86</v>
      </c>
      <c r="B110" s="22">
        <v>7</v>
      </c>
      <c r="C110" s="22">
        <v>0</v>
      </c>
      <c r="D110" s="22">
        <v>1</v>
      </c>
      <c r="E110" s="22">
        <v>1</v>
      </c>
      <c r="F110" s="22">
        <v>1</v>
      </c>
      <c r="G110" s="22" t="s">
        <v>16</v>
      </c>
      <c r="H110" s="22">
        <v>0</v>
      </c>
      <c r="I110" s="22" t="s">
        <v>16</v>
      </c>
      <c r="J110" s="22">
        <v>0</v>
      </c>
      <c r="K110" s="22" t="s">
        <v>16</v>
      </c>
      <c r="L110" s="22" t="s">
        <v>16</v>
      </c>
      <c r="M110" s="22" t="s">
        <v>16</v>
      </c>
      <c r="N110" s="22" t="s">
        <v>16</v>
      </c>
      <c r="O110" s="22" t="s">
        <v>16</v>
      </c>
      <c r="P110" s="22" t="s">
        <v>16</v>
      </c>
      <c r="Q110" s="22">
        <v>10</v>
      </c>
      <c r="R110" s="36"/>
      <c r="S110" s="36"/>
    </row>
    <row r="111" spans="1:19" ht="12.75">
      <c r="A111" s="10" t="s">
        <v>148</v>
      </c>
      <c r="B111" s="22">
        <v>56</v>
      </c>
      <c r="C111" s="22" t="s">
        <v>16</v>
      </c>
      <c r="D111" s="22">
        <v>18</v>
      </c>
      <c r="E111" s="22">
        <v>12</v>
      </c>
      <c r="F111" s="22">
        <v>24</v>
      </c>
      <c r="G111" s="22" t="s">
        <v>16</v>
      </c>
      <c r="H111" s="22" t="s">
        <v>16</v>
      </c>
      <c r="I111" s="22" t="s">
        <v>16</v>
      </c>
      <c r="J111" s="22">
        <v>4</v>
      </c>
      <c r="K111" s="22" t="s">
        <v>16</v>
      </c>
      <c r="L111" s="22" t="s">
        <v>16</v>
      </c>
      <c r="M111" s="22" t="s">
        <v>16</v>
      </c>
      <c r="N111" s="22" t="s">
        <v>16</v>
      </c>
      <c r="O111" s="22" t="s">
        <v>16</v>
      </c>
      <c r="P111" s="22" t="s">
        <v>16</v>
      </c>
      <c r="Q111" s="22">
        <v>113</v>
      </c>
      <c r="R111" s="36"/>
      <c r="S111" s="36"/>
    </row>
    <row r="112" spans="1:19" ht="12.75">
      <c r="A112" s="10" t="s">
        <v>149</v>
      </c>
      <c r="B112" s="22">
        <v>94</v>
      </c>
      <c r="C112" s="22" t="s">
        <v>16</v>
      </c>
      <c r="D112" s="22">
        <v>7</v>
      </c>
      <c r="E112" s="22">
        <v>8</v>
      </c>
      <c r="F112" s="22">
        <v>5</v>
      </c>
      <c r="G112" s="22" t="s">
        <v>16</v>
      </c>
      <c r="H112" s="22">
        <v>6</v>
      </c>
      <c r="I112" s="22" t="s">
        <v>16</v>
      </c>
      <c r="J112" s="22">
        <v>1</v>
      </c>
      <c r="K112" s="22" t="s">
        <v>16</v>
      </c>
      <c r="L112" s="22" t="s">
        <v>16</v>
      </c>
      <c r="M112" s="22" t="s">
        <v>16</v>
      </c>
      <c r="N112" s="22" t="s">
        <v>16</v>
      </c>
      <c r="O112" s="22" t="s">
        <v>16</v>
      </c>
      <c r="P112" s="22" t="s">
        <v>16</v>
      </c>
      <c r="Q112" s="22">
        <v>120</v>
      </c>
      <c r="R112" s="36"/>
      <c r="S112" s="36"/>
    </row>
    <row r="113" spans="1:19" ht="12.75">
      <c r="A113" s="10" t="s">
        <v>87</v>
      </c>
      <c r="B113" s="22" t="s">
        <v>16</v>
      </c>
      <c r="C113" s="22" t="s">
        <v>16</v>
      </c>
      <c r="D113" s="22" t="s">
        <v>16</v>
      </c>
      <c r="E113" s="22" t="s">
        <v>16</v>
      </c>
      <c r="F113" s="22" t="s">
        <v>16</v>
      </c>
      <c r="G113" s="22" t="s">
        <v>16</v>
      </c>
      <c r="H113" s="22" t="s">
        <v>16</v>
      </c>
      <c r="I113" s="22" t="s">
        <v>16</v>
      </c>
      <c r="J113" s="22" t="s">
        <v>16</v>
      </c>
      <c r="K113" s="22" t="s">
        <v>16</v>
      </c>
      <c r="L113" s="22" t="s">
        <v>16</v>
      </c>
      <c r="M113" s="22" t="s">
        <v>16</v>
      </c>
      <c r="N113" s="22" t="s">
        <v>16</v>
      </c>
      <c r="O113" s="22">
        <v>1</v>
      </c>
      <c r="P113" s="22">
        <v>52</v>
      </c>
      <c r="Q113" s="22">
        <v>53</v>
      </c>
      <c r="R113" s="10"/>
      <c r="S113" s="10"/>
    </row>
    <row r="114" spans="1:19" ht="12.75">
      <c r="A114" s="10" t="s">
        <v>88</v>
      </c>
      <c r="B114" s="22">
        <v>55</v>
      </c>
      <c r="C114" s="22" t="s">
        <v>16</v>
      </c>
      <c r="D114" s="22">
        <v>704</v>
      </c>
      <c r="E114" s="22" t="s">
        <v>16</v>
      </c>
      <c r="F114" s="22">
        <v>249</v>
      </c>
      <c r="G114" s="22" t="s">
        <v>16</v>
      </c>
      <c r="H114" s="22" t="s">
        <v>16</v>
      </c>
      <c r="I114" s="22" t="s">
        <v>16</v>
      </c>
      <c r="J114" s="22" t="s">
        <v>16</v>
      </c>
      <c r="K114" s="22" t="s">
        <v>16</v>
      </c>
      <c r="L114" s="22">
        <v>87</v>
      </c>
      <c r="M114" s="22" t="s">
        <v>16</v>
      </c>
      <c r="N114" s="22" t="s">
        <v>16</v>
      </c>
      <c r="O114" s="22" t="s">
        <v>16</v>
      </c>
      <c r="P114" s="22">
        <v>109</v>
      </c>
      <c r="Q114" s="22">
        <v>1203</v>
      </c>
      <c r="R114" s="10"/>
      <c r="S114" s="10"/>
    </row>
    <row r="115" spans="1:19" ht="12.75">
      <c r="A115" s="10" t="s">
        <v>89</v>
      </c>
      <c r="B115" s="22" t="s">
        <v>16</v>
      </c>
      <c r="C115" s="22" t="s">
        <v>16</v>
      </c>
      <c r="D115" s="22">
        <v>189</v>
      </c>
      <c r="E115" s="22" t="s">
        <v>16</v>
      </c>
      <c r="F115" s="22" t="s">
        <v>16</v>
      </c>
      <c r="G115" s="22" t="s">
        <v>16</v>
      </c>
      <c r="H115" s="22" t="s">
        <v>16</v>
      </c>
      <c r="I115" s="22" t="s">
        <v>16</v>
      </c>
      <c r="J115" s="22" t="s">
        <v>16</v>
      </c>
      <c r="K115" s="22" t="s">
        <v>16</v>
      </c>
      <c r="L115" s="22" t="s">
        <v>16</v>
      </c>
      <c r="M115" s="22" t="s">
        <v>16</v>
      </c>
      <c r="N115" s="22" t="s">
        <v>16</v>
      </c>
      <c r="O115" s="22" t="s">
        <v>16</v>
      </c>
      <c r="P115" s="22" t="s">
        <v>16</v>
      </c>
      <c r="Q115" s="22">
        <v>189</v>
      </c>
      <c r="R115" s="13"/>
      <c r="S115" s="13"/>
    </row>
    <row r="116" spans="1:19" ht="12.75">
      <c r="A116" s="10" t="s">
        <v>200</v>
      </c>
      <c r="B116" s="22">
        <v>61</v>
      </c>
      <c r="C116" s="22" t="s">
        <v>16</v>
      </c>
      <c r="D116" s="22">
        <v>3</v>
      </c>
      <c r="E116" s="22">
        <v>3</v>
      </c>
      <c r="F116" s="22">
        <v>39</v>
      </c>
      <c r="G116" s="22" t="s">
        <v>16</v>
      </c>
      <c r="H116" s="22" t="s">
        <v>16</v>
      </c>
      <c r="I116" s="22" t="s">
        <v>16</v>
      </c>
      <c r="J116" s="22" t="s">
        <v>16</v>
      </c>
      <c r="K116" s="22" t="s">
        <v>16</v>
      </c>
      <c r="L116" s="22" t="s">
        <v>16</v>
      </c>
      <c r="M116" s="22" t="s">
        <v>16</v>
      </c>
      <c r="N116" s="22" t="s">
        <v>16</v>
      </c>
      <c r="O116" s="22" t="s">
        <v>16</v>
      </c>
      <c r="P116" s="22" t="s">
        <v>16</v>
      </c>
      <c r="Q116" s="22">
        <v>107</v>
      </c>
      <c r="R116" s="10"/>
      <c r="S116" s="10"/>
    </row>
    <row r="117" spans="1:19" ht="12.75">
      <c r="A117" s="10" t="s">
        <v>90</v>
      </c>
      <c r="B117" s="22" t="s">
        <v>16</v>
      </c>
      <c r="C117" s="22" t="s">
        <v>16</v>
      </c>
      <c r="D117" s="22" t="s">
        <v>16</v>
      </c>
      <c r="E117" s="22" t="s">
        <v>16</v>
      </c>
      <c r="F117" s="22" t="s">
        <v>16</v>
      </c>
      <c r="G117" s="22" t="s">
        <v>16</v>
      </c>
      <c r="H117" s="22" t="s">
        <v>16</v>
      </c>
      <c r="I117" s="22" t="s">
        <v>16</v>
      </c>
      <c r="J117" s="22" t="s">
        <v>16</v>
      </c>
      <c r="K117" s="22" t="s">
        <v>16</v>
      </c>
      <c r="L117" s="22" t="s">
        <v>16</v>
      </c>
      <c r="M117" s="22" t="s">
        <v>16</v>
      </c>
      <c r="N117" s="22" t="s">
        <v>16</v>
      </c>
      <c r="O117" s="22">
        <v>1</v>
      </c>
      <c r="P117" s="22">
        <v>6</v>
      </c>
      <c r="Q117" s="22">
        <v>7</v>
      </c>
      <c r="R117" s="36"/>
      <c r="S117" s="36"/>
    </row>
    <row r="118" spans="1:19" ht="12.75">
      <c r="A118" s="10" t="s">
        <v>91</v>
      </c>
      <c r="B118" s="22" t="s">
        <v>16</v>
      </c>
      <c r="C118" s="22" t="s">
        <v>16</v>
      </c>
      <c r="D118" s="22" t="s">
        <v>16</v>
      </c>
      <c r="E118" s="22" t="s">
        <v>16</v>
      </c>
      <c r="F118" s="22" t="s">
        <v>16</v>
      </c>
      <c r="G118" s="22" t="s">
        <v>16</v>
      </c>
      <c r="H118" s="22" t="s">
        <v>16</v>
      </c>
      <c r="I118" s="22" t="s">
        <v>16</v>
      </c>
      <c r="J118" s="22" t="s">
        <v>16</v>
      </c>
      <c r="K118" s="22">
        <v>245</v>
      </c>
      <c r="L118" s="22" t="s">
        <v>16</v>
      </c>
      <c r="M118" s="22" t="s">
        <v>16</v>
      </c>
      <c r="N118" s="22" t="s">
        <v>16</v>
      </c>
      <c r="O118" s="22" t="s">
        <v>16</v>
      </c>
      <c r="P118" s="22" t="s">
        <v>16</v>
      </c>
      <c r="Q118" s="22">
        <v>245</v>
      </c>
      <c r="R118" s="36"/>
      <c r="S118" s="36"/>
    </row>
    <row r="119" spans="1:19" ht="12.75">
      <c r="A119" s="10" t="s">
        <v>92</v>
      </c>
      <c r="B119" s="22">
        <v>210</v>
      </c>
      <c r="C119" s="22" t="s">
        <v>16</v>
      </c>
      <c r="D119" s="22">
        <v>653</v>
      </c>
      <c r="E119" s="22" t="s">
        <v>16</v>
      </c>
      <c r="F119" s="22">
        <v>247</v>
      </c>
      <c r="G119" s="22" t="s">
        <v>16</v>
      </c>
      <c r="H119" s="22" t="s">
        <v>16</v>
      </c>
      <c r="I119" s="22" t="s">
        <v>16</v>
      </c>
      <c r="J119" s="22" t="s">
        <v>16</v>
      </c>
      <c r="K119" s="22" t="s">
        <v>16</v>
      </c>
      <c r="L119" s="22" t="s">
        <v>16</v>
      </c>
      <c r="M119" s="22" t="s">
        <v>16</v>
      </c>
      <c r="N119" s="22">
        <v>471</v>
      </c>
      <c r="O119" s="22">
        <v>158</v>
      </c>
      <c r="P119" s="22">
        <v>3315</v>
      </c>
      <c r="Q119" s="22">
        <v>5054</v>
      </c>
      <c r="R119" s="36"/>
      <c r="S119" s="36"/>
    </row>
    <row r="120" spans="1:19" ht="12.75">
      <c r="A120" s="10" t="s">
        <v>93</v>
      </c>
      <c r="B120" s="22" t="s">
        <v>16</v>
      </c>
      <c r="C120" s="22" t="s">
        <v>16</v>
      </c>
      <c r="D120" s="22" t="s">
        <v>16</v>
      </c>
      <c r="E120" s="22" t="s">
        <v>16</v>
      </c>
      <c r="F120" s="22" t="s">
        <v>16</v>
      </c>
      <c r="G120" s="22" t="s">
        <v>16</v>
      </c>
      <c r="H120" s="22" t="s">
        <v>16</v>
      </c>
      <c r="I120" s="22" t="s">
        <v>16</v>
      </c>
      <c r="J120" s="22" t="s">
        <v>16</v>
      </c>
      <c r="K120" s="22" t="s">
        <v>16</v>
      </c>
      <c r="L120" s="22" t="s">
        <v>16</v>
      </c>
      <c r="M120" s="22" t="s">
        <v>16</v>
      </c>
      <c r="N120" s="22">
        <v>1</v>
      </c>
      <c r="O120" s="22">
        <v>0</v>
      </c>
      <c r="P120" s="22">
        <v>4</v>
      </c>
      <c r="Q120" s="22">
        <v>5</v>
      </c>
      <c r="R120" s="36"/>
      <c r="S120" s="36"/>
    </row>
    <row r="121" spans="1:19" ht="12.75">
      <c r="A121" s="10" t="s">
        <v>199</v>
      </c>
      <c r="B121" s="22">
        <v>2</v>
      </c>
      <c r="C121" s="22" t="s">
        <v>16</v>
      </c>
      <c r="D121" s="22" t="s">
        <v>16</v>
      </c>
      <c r="E121" s="22" t="s">
        <v>16</v>
      </c>
      <c r="F121" s="22" t="s">
        <v>16</v>
      </c>
      <c r="G121" s="22" t="s">
        <v>16</v>
      </c>
      <c r="H121" s="22" t="s">
        <v>16</v>
      </c>
      <c r="I121" s="22" t="s">
        <v>16</v>
      </c>
      <c r="J121" s="22" t="s">
        <v>16</v>
      </c>
      <c r="K121" s="22" t="s">
        <v>16</v>
      </c>
      <c r="L121" s="22" t="s">
        <v>16</v>
      </c>
      <c r="M121" s="22" t="s">
        <v>16</v>
      </c>
      <c r="N121" s="22" t="s">
        <v>16</v>
      </c>
      <c r="O121" s="22" t="s">
        <v>16</v>
      </c>
      <c r="P121" s="22" t="s">
        <v>16</v>
      </c>
      <c r="Q121" s="22">
        <v>2</v>
      </c>
      <c r="R121" s="36"/>
      <c r="S121" s="36"/>
    </row>
    <row r="122" spans="1:19" ht="12.75">
      <c r="A122" s="10" t="s">
        <v>150</v>
      </c>
      <c r="B122" s="22">
        <v>13</v>
      </c>
      <c r="C122" s="22" t="s">
        <v>16</v>
      </c>
      <c r="D122" s="22" t="s">
        <v>16</v>
      </c>
      <c r="E122" s="22">
        <v>2</v>
      </c>
      <c r="F122" s="22">
        <v>3</v>
      </c>
      <c r="G122" s="22" t="s">
        <v>16</v>
      </c>
      <c r="H122" s="22">
        <v>1</v>
      </c>
      <c r="I122" s="22" t="s">
        <v>16</v>
      </c>
      <c r="J122" s="22" t="s">
        <v>16</v>
      </c>
      <c r="K122" s="22" t="s">
        <v>16</v>
      </c>
      <c r="L122" s="22" t="s">
        <v>16</v>
      </c>
      <c r="M122" s="22" t="s">
        <v>16</v>
      </c>
      <c r="N122" s="22" t="s">
        <v>16</v>
      </c>
      <c r="O122" s="22" t="s">
        <v>16</v>
      </c>
      <c r="P122" s="22" t="s">
        <v>16</v>
      </c>
      <c r="Q122" s="22">
        <v>18</v>
      </c>
      <c r="R122" s="36"/>
      <c r="S122" s="22"/>
    </row>
    <row r="123" spans="1:19" ht="12.75">
      <c r="A123" s="10" t="s">
        <v>94</v>
      </c>
      <c r="B123" s="22" t="s">
        <v>16</v>
      </c>
      <c r="C123" s="22" t="s">
        <v>16</v>
      </c>
      <c r="D123" s="22">
        <v>3</v>
      </c>
      <c r="E123" s="22" t="s">
        <v>16</v>
      </c>
      <c r="F123" s="22" t="s">
        <v>16</v>
      </c>
      <c r="G123" s="22" t="s">
        <v>16</v>
      </c>
      <c r="H123" s="22" t="s">
        <v>16</v>
      </c>
      <c r="I123" s="22" t="s">
        <v>16</v>
      </c>
      <c r="J123" s="22" t="s">
        <v>16</v>
      </c>
      <c r="K123" s="22" t="s">
        <v>16</v>
      </c>
      <c r="L123" s="22" t="s">
        <v>16</v>
      </c>
      <c r="M123" s="22" t="s">
        <v>16</v>
      </c>
      <c r="N123" s="22" t="s">
        <v>16</v>
      </c>
      <c r="O123" s="22" t="s">
        <v>16</v>
      </c>
      <c r="P123" s="22" t="s">
        <v>16</v>
      </c>
      <c r="Q123" s="22">
        <v>3</v>
      </c>
      <c r="R123" s="36"/>
      <c r="S123" s="36"/>
    </row>
    <row r="124" spans="1:19" ht="12.75">
      <c r="A124" s="10" t="s">
        <v>387</v>
      </c>
      <c r="B124" s="22">
        <v>1</v>
      </c>
      <c r="C124" s="22">
        <v>0</v>
      </c>
      <c r="D124" s="22" t="s">
        <v>16</v>
      </c>
      <c r="E124" s="22" t="s">
        <v>16</v>
      </c>
      <c r="F124" s="22" t="s">
        <v>16</v>
      </c>
      <c r="G124" s="22">
        <v>0</v>
      </c>
      <c r="H124" s="22" t="s">
        <v>16</v>
      </c>
      <c r="I124" s="22" t="s">
        <v>16</v>
      </c>
      <c r="J124" s="22" t="s">
        <v>16</v>
      </c>
      <c r="K124" s="22" t="s">
        <v>16</v>
      </c>
      <c r="L124" s="22" t="s">
        <v>16</v>
      </c>
      <c r="M124" s="22" t="s">
        <v>16</v>
      </c>
      <c r="N124" s="22" t="s">
        <v>16</v>
      </c>
      <c r="O124" s="22" t="s">
        <v>16</v>
      </c>
      <c r="P124" s="22" t="s">
        <v>16</v>
      </c>
      <c r="Q124" s="22">
        <v>1</v>
      </c>
      <c r="R124" s="36"/>
      <c r="S124" s="22"/>
    </row>
    <row r="125" spans="1:19" ht="12.75">
      <c r="A125" s="10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36"/>
      <c r="S125" s="22"/>
    </row>
    <row r="126" spans="1:19" ht="13.5">
      <c r="A126" s="268" t="s">
        <v>183</v>
      </c>
      <c r="B126" s="117">
        <v>14038</v>
      </c>
      <c r="C126" s="117">
        <v>691</v>
      </c>
      <c r="D126" s="117">
        <v>10275</v>
      </c>
      <c r="E126" s="117">
        <v>1258</v>
      </c>
      <c r="F126" s="117">
        <v>11143</v>
      </c>
      <c r="G126" s="117">
        <v>91</v>
      </c>
      <c r="H126" s="117">
        <v>198</v>
      </c>
      <c r="I126" s="117" t="s">
        <v>16</v>
      </c>
      <c r="J126" s="117">
        <v>583</v>
      </c>
      <c r="K126" s="117">
        <v>646</v>
      </c>
      <c r="L126" s="117">
        <v>132</v>
      </c>
      <c r="M126" s="117" t="s">
        <v>16</v>
      </c>
      <c r="N126" s="117">
        <v>1408</v>
      </c>
      <c r="O126" s="117">
        <v>427</v>
      </c>
      <c r="P126" s="117">
        <v>9863</v>
      </c>
      <c r="Q126" s="272">
        <v>50754</v>
      </c>
      <c r="R126" s="36"/>
      <c r="S126" s="36"/>
    </row>
    <row r="127" spans="1:1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36"/>
      <c r="R127" s="36"/>
      <c r="S127" s="36"/>
    </row>
    <row r="128" spans="1:19" ht="12.75">
      <c r="A128" s="10"/>
      <c r="B128" s="275" t="s">
        <v>0</v>
      </c>
      <c r="C128" s="275" t="s">
        <v>1</v>
      </c>
      <c r="D128" s="275" t="s">
        <v>2</v>
      </c>
      <c r="E128" s="275" t="s">
        <v>0</v>
      </c>
      <c r="F128" s="275" t="s">
        <v>2</v>
      </c>
      <c r="G128" s="275" t="s">
        <v>1</v>
      </c>
      <c r="H128" s="275" t="s">
        <v>0</v>
      </c>
      <c r="I128" s="275" t="s">
        <v>1</v>
      </c>
      <c r="J128" s="275" t="s">
        <v>2</v>
      </c>
      <c r="K128" s="275" t="s">
        <v>3</v>
      </c>
      <c r="L128" s="275" t="s">
        <v>4</v>
      </c>
      <c r="M128" s="275"/>
      <c r="N128" s="275" t="s">
        <v>5</v>
      </c>
      <c r="O128" s="275" t="s">
        <v>6</v>
      </c>
      <c r="P128" s="275" t="s">
        <v>7</v>
      </c>
      <c r="Q128" s="278"/>
      <c r="R128" s="36"/>
      <c r="S128" s="36"/>
    </row>
    <row r="129" spans="1:19" ht="12.75">
      <c r="A129" s="9" t="s">
        <v>180</v>
      </c>
      <c r="B129" s="275" t="s">
        <v>8</v>
      </c>
      <c r="C129" s="275" t="s">
        <v>8</v>
      </c>
      <c r="D129" s="275" t="s">
        <v>8</v>
      </c>
      <c r="E129" s="275" t="s">
        <v>9</v>
      </c>
      <c r="F129" s="275" t="s">
        <v>9</v>
      </c>
      <c r="G129" s="275" t="s">
        <v>9</v>
      </c>
      <c r="H129" s="275" t="s">
        <v>10</v>
      </c>
      <c r="I129" s="275" t="s">
        <v>10</v>
      </c>
      <c r="J129" s="275" t="s">
        <v>10</v>
      </c>
      <c r="K129" s="275" t="s">
        <v>11</v>
      </c>
      <c r="L129" s="275" t="s">
        <v>12</v>
      </c>
      <c r="M129" s="275" t="s">
        <v>137</v>
      </c>
      <c r="N129" s="275" t="s">
        <v>14</v>
      </c>
      <c r="O129" s="275" t="s">
        <v>14</v>
      </c>
      <c r="P129" s="275" t="s">
        <v>14</v>
      </c>
      <c r="Q129" s="279" t="s">
        <v>15</v>
      </c>
      <c r="R129" s="36"/>
      <c r="S129" s="36"/>
    </row>
    <row r="130" spans="1:19" ht="13.5">
      <c r="A130" s="41" t="s">
        <v>125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36"/>
      <c r="R130" s="36"/>
      <c r="S130" s="36"/>
    </row>
    <row r="131" spans="1:19" ht="12.75">
      <c r="A131" s="10" t="s">
        <v>145</v>
      </c>
      <c r="B131" s="22" t="s">
        <v>16</v>
      </c>
      <c r="C131" s="22" t="s">
        <v>16</v>
      </c>
      <c r="D131" s="22" t="s">
        <v>16</v>
      </c>
      <c r="E131" s="22" t="s">
        <v>16</v>
      </c>
      <c r="F131" s="22">
        <v>1</v>
      </c>
      <c r="G131" s="22" t="s">
        <v>16</v>
      </c>
      <c r="H131" s="22" t="s">
        <v>16</v>
      </c>
      <c r="I131" s="22" t="s">
        <v>16</v>
      </c>
      <c r="J131" s="22" t="s">
        <v>16</v>
      </c>
      <c r="K131" s="22" t="s">
        <v>16</v>
      </c>
      <c r="L131" s="22" t="s">
        <v>16</v>
      </c>
      <c r="M131" s="22" t="s">
        <v>16</v>
      </c>
      <c r="N131" s="22" t="s">
        <v>16</v>
      </c>
      <c r="O131" s="22" t="s">
        <v>16</v>
      </c>
      <c r="P131" s="22" t="s">
        <v>16</v>
      </c>
      <c r="Q131" s="22">
        <v>1</v>
      </c>
      <c r="R131" s="36"/>
      <c r="S131" s="36"/>
    </row>
    <row r="132" spans="1:19" ht="12.75">
      <c r="A132" s="10" t="s">
        <v>95</v>
      </c>
      <c r="B132" s="22">
        <v>0</v>
      </c>
      <c r="C132" s="22" t="s">
        <v>16</v>
      </c>
      <c r="D132" s="22">
        <v>0</v>
      </c>
      <c r="E132" s="22">
        <v>0</v>
      </c>
      <c r="F132" s="22">
        <v>0</v>
      </c>
      <c r="G132" s="22" t="s">
        <v>16</v>
      </c>
      <c r="H132" s="22">
        <v>0</v>
      </c>
      <c r="I132" s="22" t="s">
        <v>16</v>
      </c>
      <c r="J132" s="22" t="s">
        <v>16</v>
      </c>
      <c r="K132" s="22" t="s">
        <v>16</v>
      </c>
      <c r="L132" s="22" t="s">
        <v>16</v>
      </c>
      <c r="M132" s="22" t="s">
        <v>16</v>
      </c>
      <c r="N132" s="22" t="s">
        <v>16</v>
      </c>
      <c r="O132" s="22" t="s">
        <v>16</v>
      </c>
      <c r="P132" s="22" t="s">
        <v>16</v>
      </c>
      <c r="Q132" s="22">
        <v>1</v>
      </c>
      <c r="R132" s="36"/>
      <c r="S132" s="22"/>
    </row>
    <row r="133" spans="1:19" ht="12.75">
      <c r="A133" s="10" t="s">
        <v>96</v>
      </c>
      <c r="B133" s="22">
        <v>599</v>
      </c>
      <c r="C133" s="22" t="s">
        <v>16</v>
      </c>
      <c r="D133" s="22">
        <v>89</v>
      </c>
      <c r="E133" s="22">
        <v>18</v>
      </c>
      <c r="F133" s="22">
        <v>27</v>
      </c>
      <c r="G133" s="22" t="s">
        <v>16</v>
      </c>
      <c r="H133" s="22" t="s">
        <v>16</v>
      </c>
      <c r="I133" s="22" t="s">
        <v>16</v>
      </c>
      <c r="J133" s="22" t="s">
        <v>16</v>
      </c>
      <c r="K133" s="22" t="s">
        <v>16</v>
      </c>
      <c r="L133" s="22" t="s">
        <v>16</v>
      </c>
      <c r="M133" s="22" t="s">
        <v>16</v>
      </c>
      <c r="N133" s="22" t="s">
        <v>16</v>
      </c>
      <c r="O133" s="22" t="s">
        <v>16</v>
      </c>
      <c r="P133" s="22" t="s">
        <v>16</v>
      </c>
      <c r="Q133" s="22">
        <v>733</v>
      </c>
      <c r="R133" s="36"/>
      <c r="S133" s="36"/>
    </row>
    <row r="134" spans="1:19" ht="12.75">
      <c r="A134" s="10" t="s">
        <v>97</v>
      </c>
      <c r="B134" s="22">
        <v>28</v>
      </c>
      <c r="C134" s="22" t="s">
        <v>16</v>
      </c>
      <c r="D134" s="22">
        <v>7</v>
      </c>
      <c r="E134" s="22">
        <v>1</v>
      </c>
      <c r="F134" s="22">
        <v>11</v>
      </c>
      <c r="G134" s="22" t="s">
        <v>16</v>
      </c>
      <c r="H134" s="22">
        <v>1</v>
      </c>
      <c r="I134" s="22" t="s">
        <v>16</v>
      </c>
      <c r="J134" s="22" t="s">
        <v>16</v>
      </c>
      <c r="K134" s="22" t="s">
        <v>16</v>
      </c>
      <c r="L134" s="22" t="s">
        <v>16</v>
      </c>
      <c r="M134" s="22" t="s">
        <v>16</v>
      </c>
      <c r="N134" s="22" t="s">
        <v>16</v>
      </c>
      <c r="O134" s="22" t="s">
        <v>16</v>
      </c>
      <c r="P134" s="22">
        <v>3</v>
      </c>
      <c r="Q134" s="22">
        <v>51</v>
      </c>
      <c r="R134" s="36"/>
      <c r="S134" s="36"/>
    </row>
    <row r="135" spans="1:19" ht="12.75">
      <c r="A135" s="10" t="s">
        <v>98</v>
      </c>
      <c r="B135" s="22">
        <v>2</v>
      </c>
      <c r="C135" s="22" t="s">
        <v>16</v>
      </c>
      <c r="D135" s="22">
        <v>3</v>
      </c>
      <c r="E135" s="22">
        <v>1</v>
      </c>
      <c r="F135" s="22">
        <v>4</v>
      </c>
      <c r="G135" s="22">
        <v>0</v>
      </c>
      <c r="H135" s="22">
        <v>0</v>
      </c>
      <c r="I135" s="22" t="s">
        <v>16</v>
      </c>
      <c r="J135" s="22">
        <v>0</v>
      </c>
      <c r="K135" s="22" t="s">
        <v>16</v>
      </c>
      <c r="L135" s="22" t="s">
        <v>16</v>
      </c>
      <c r="M135" s="22">
        <v>0</v>
      </c>
      <c r="N135" s="22" t="s">
        <v>16</v>
      </c>
      <c r="O135" s="22" t="s">
        <v>16</v>
      </c>
      <c r="P135" s="22" t="s">
        <v>16</v>
      </c>
      <c r="Q135" s="282">
        <v>10</v>
      </c>
      <c r="R135" s="36"/>
      <c r="S135" s="22"/>
    </row>
    <row r="136" spans="1:19" ht="12.75">
      <c r="A136" s="10" t="s">
        <v>389</v>
      </c>
      <c r="B136" s="22" t="s">
        <v>16</v>
      </c>
      <c r="C136" s="22" t="s">
        <v>16</v>
      </c>
      <c r="D136" s="22" t="s">
        <v>16</v>
      </c>
      <c r="E136" s="22" t="s">
        <v>16</v>
      </c>
      <c r="F136" s="22" t="s">
        <v>16</v>
      </c>
      <c r="G136" s="22" t="s">
        <v>16</v>
      </c>
      <c r="H136" s="22" t="s">
        <v>16</v>
      </c>
      <c r="I136" s="22" t="s">
        <v>16</v>
      </c>
      <c r="J136" s="22" t="s">
        <v>16</v>
      </c>
      <c r="K136" s="22" t="s">
        <v>16</v>
      </c>
      <c r="L136" s="22" t="s">
        <v>16</v>
      </c>
      <c r="M136" s="22" t="s">
        <v>16</v>
      </c>
      <c r="N136" s="22">
        <v>13</v>
      </c>
      <c r="O136" s="22" t="s">
        <v>16</v>
      </c>
      <c r="P136" s="22">
        <v>1</v>
      </c>
      <c r="Q136" s="22">
        <v>14</v>
      </c>
      <c r="R136" s="36"/>
      <c r="S136" s="36"/>
    </row>
    <row r="137" spans="1:19" ht="12.75">
      <c r="A137" s="10" t="s">
        <v>99</v>
      </c>
      <c r="B137" s="22">
        <v>20</v>
      </c>
      <c r="C137" s="22">
        <v>0</v>
      </c>
      <c r="D137" s="22">
        <v>12</v>
      </c>
      <c r="E137" s="22">
        <v>2</v>
      </c>
      <c r="F137" s="22">
        <v>16</v>
      </c>
      <c r="G137" s="22" t="s">
        <v>16</v>
      </c>
      <c r="H137" s="22">
        <v>0</v>
      </c>
      <c r="I137" s="22" t="s">
        <v>16</v>
      </c>
      <c r="J137" s="22">
        <v>1</v>
      </c>
      <c r="K137" s="22">
        <v>0</v>
      </c>
      <c r="L137" s="22" t="s">
        <v>16</v>
      </c>
      <c r="M137" s="22" t="s">
        <v>16</v>
      </c>
      <c r="N137" s="22" t="s">
        <v>16</v>
      </c>
      <c r="O137" s="22" t="s">
        <v>16</v>
      </c>
      <c r="P137" s="22" t="s">
        <v>16</v>
      </c>
      <c r="Q137" s="22">
        <v>51</v>
      </c>
      <c r="R137" s="36"/>
      <c r="S137" s="36"/>
    </row>
    <row r="138" spans="1:19" ht="12.75">
      <c r="A138" s="10" t="s">
        <v>100</v>
      </c>
      <c r="B138" s="22" t="s">
        <v>16</v>
      </c>
      <c r="C138" s="22" t="s">
        <v>16</v>
      </c>
      <c r="D138" s="22" t="s">
        <v>16</v>
      </c>
      <c r="E138" s="22" t="s">
        <v>16</v>
      </c>
      <c r="F138" s="22" t="s">
        <v>16</v>
      </c>
      <c r="G138" s="22" t="s">
        <v>16</v>
      </c>
      <c r="H138" s="22" t="s">
        <v>16</v>
      </c>
      <c r="I138" s="22" t="s">
        <v>16</v>
      </c>
      <c r="J138" s="22" t="s">
        <v>16</v>
      </c>
      <c r="K138" s="22" t="s">
        <v>16</v>
      </c>
      <c r="L138" s="22" t="s">
        <v>16</v>
      </c>
      <c r="M138" s="22" t="s">
        <v>16</v>
      </c>
      <c r="N138" s="22">
        <v>6</v>
      </c>
      <c r="O138" s="22" t="s">
        <v>16</v>
      </c>
      <c r="P138" s="22" t="s">
        <v>16</v>
      </c>
      <c r="Q138" s="22">
        <v>6</v>
      </c>
      <c r="R138" s="36"/>
      <c r="S138" s="36"/>
    </row>
    <row r="139" spans="1:19" ht="12.75">
      <c r="A139" s="10" t="s">
        <v>101</v>
      </c>
      <c r="B139" s="22">
        <v>9</v>
      </c>
      <c r="C139" s="22">
        <v>0</v>
      </c>
      <c r="D139" s="22">
        <v>8</v>
      </c>
      <c r="E139" s="22">
        <v>1</v>
      </c>
      <c r="F139" s="22">
        <v>20</v>
      </c>
      <c r="G139" s="22" t="s">
        <v>16</v>
      </c>
      <c r="H139" s="22">
        <v>0</v>
      </c>
      <c r="I139" s="22" t="s">
        <v>16</v>
      </c>
      <c r="J139" s="22">
        <v>0</v>
      </c>
      <c r="K139" s="22">
        <v>2</v>
      </c>
      <c r="L139" s="22">
        <v>0</v>
      </c>
      <c r="M139" s="22" t="s">
        <v>16</v>
      </c>
      <c r="N139" s="22">
        <v>1</v>
      </c>
      <c r="O139" s="22">
        <v>0</v>
      </c>
      <c r="P139" s="22">
        <v>6</v>
      </c>
      <c r="Q139" s="22">
        <v>49</v>
      </c>
      <c r="R139" s="36"/>
      <c r="S139" s="22"/>
    </row>
    <row r="140" spans="1:19" ht="12.75">
      <c r="A140" s="10" t="s">
        <v>102</v>
      </c>
      <c r="B140" s="22" t="s">
        <v>16</v>
      </c>
      <c r="C140" s="22" t="s">
        <v>16</v>
      </c>
      <c r="D140" s="22">
        <v>8</v>
      </c>
      <c r="E140" s="22" t="s">
        <v>16</v>
      </c>
      <c r="F140" s="22" t="s">
        <v>16</v>
      </c>
      <c r="G140" s="22" t="s">
        <v>16</v>
      </c>
      <c r="H140" s="22" t="s">
        <v>16</v>
      </c>
      <c r="I140" s="22" t="s">
        <v>16</v>
      </c>
      <c r="J140" s="22" t="s">
        <v>16</v>
      </c>
      <c r="K140" s="22" t="s">
        <v>16</v>
      </c>
      <c r="L140" s="22" t="s">
        <v>16</v>
      </c>
      <c r="M140" s="22" t="s">
        <v>16</v>
      </c>
      <c r="N140" s="22" t="s">
        <v>16</v>
      </c>
      <c r="O140" s="22" t="s">
        <v>16</v>
      </c>
      <c r="P140" s="22" t="s">
        <v>16</v>
      </c>
      <c r="Q140" s="22">
        <v>8</v>
      </c>
      <c r="R140" s="36"/>
      <c r="S140" s="22"/>
    </row>
    <row r="141" spans="1:19" ht="12.75">
      <c r="A141" s="10" t="s">
        <v>390</v>
      </c>
      <c r="B141" s="22" t="s">
        <v>16</v>
      </c>
      <c r="C141" s="22" t="s">
        <v>16</v>
      </c>
      <c r="D141" s="22" t="s">
        <v>16</v>
      </c>
      <c r="E141" s="22" t="s">
        <v>16</v>
      </c>
      <c r="F141" s="22" t="s">
        <v>16</v>
      </c>
      <c r="G141" s="22" t="s">
        <v>16</v>
      </c>
      <c r="H141" s="22" t="s">
        <v>16</v>
      </c>
      <c r="I141" s="22" t="s">
        <v>16</v>
      </c>
      <c r="J141" s="22" t="s">
        <v>16</v>
      </c>
      <c r="K141" s="22" t="s">
        <v>16</v>
      </c>
      <c r="L141" s="22" t="s">
        <v>16</v>
      </c>
      <c r="M141" s="22" t="s">
        <v>16</v>
      </c>
      <c r="N141" s="22" t="s">
        <v>16</v>
      </c>
      <c r="O141" s="22" t="s">
        <v>16</v>
      </c>
      <c r="P141" s="22">
        <v>6</v>
      </c>
      <c r="Q141" s="22">
        <v>6</v>
      </c>
      <c r="R141" s="36"/>
      <c r="S141" s="36"/>
    </row>
    <row r="142" spans="1:19" ht="12.75">
      <c r="A142" s="10" t="s">
        <v>103</v>
      </c>
      <c r="B142" s="22" t="s">
        <v>16</v>
      </c>
      <c r="C142" s="22" t="s">
        <v>16</v>
      </c>
      <c r="D142" s="22" t="s">
        <v>16</v>
      </c>
      <c r="E142" s="22" t="s">
        <v>16</v>
      </c>
      <c r="F142" s="22" t="s">
        <v>16</v>
      </c>
      <c r="G142" s="22" t="s">
        <v>16</v>
      </c>
      <c r="H142" s="22" t="s">
        <v>16</v>
      </c>
      <c r="I142" s="22" t="s">
        <v>16</v>
      </c>
      <c r="J142" s="22" t="s">
        <v>16</v>
      </c>
      <c r="K142" s="22">
        <v>0</v>
      </c>
      <c r="L142" s="22" t="s">
        <v>16</v>
      </c>
      <c r="M142" s="22" t="s">
        <v>16</v>
      </c>
      <c r="N142" s="22" t="s">
        <v>16</v>
      </c>
      <c r="O142" s="22" t="s">
        <v>16</v>
      </c>
      <c r="P142" s="22" t="s">
        <v>16</v>
      </c>
      <c r="Q142" s="50">
        <v>0</v>
      </c>
      <c r="R142" s="36"/>
      <c r="S142" s="36"/>
    </row>
    <row r="143" spans="1:19" ht="12.75">
      <c r="A143" s="10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50"/>
      <c r="R143" s="36"/>
      <c r="S143" s="36"/>
    </row>
    <row r="144" spans="1:19" ht="13.5">
      <c r="A144" s="24" t="s">
        <v>185</v>
      </c>
      <c r="B144" s="117">
        <v>659</v>
      </c>
      <c r="C144" s="117">
        <v>1</v>
      </c>
      <c r="D144" s="117">
        <v>126</v>
      </c>
      <c r="E144" s="117">
        <v>23</v>
      </c>
      <c r="F144" s="117">
        <v>80</v>
      </c>
      <c r="G144" s="117">
        <v>0</v>
      </c>
      <c r="H144" s="117">
        <v>2</v>
      </c>
      <c r="I144" s="117" t="s">
        <v>16</v>
      </c>
      <c r="J144" s="117">
        <v>1</v>
      </c>
      <c r="K144" s="117">
        <v>3</v>
      </c>
      <c r="L144" s="117">
        <v>0</v>
      </c>
      <c r="M144" s="117">
        <v>0</v>
      </c>
      <c r="N144" s="117">
        <v>20</v>
      </c>
      <c r="O144" s="117">
        <v>0</v>
      </c>
      <c r="P144" s="117">
        <v>16</v>
      </c>
      <c r="Q144" s="272">
        <v>931</v>
      </c>
      <c r="R144" s="36"/>
      <c r="S144" s="36"/>
    </row>
    <row r="145" spans="2:19" ht="13.5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43"/>
      <c r="R145" s="36"/>
      <c r="S145" s="36"/>
    </row>
    <row r="146" spans="1:19" ht="13.5">
      <c r="A146" s="41" t="s">
        <v>126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50"/>
      <c r="R146" s="36"/>
      <c r="S146" s="36"/>
    </row>
    <row r="147" spans="1:19" ht="12.75">
      <c r="A147" s="10" t="s">
        <v>146</v>
      </c>
      <c r="B147" s="22" t="s">
        <v>16</v>
      </c>
      <c r="C147" s="22" t="s">
        <v>16</v>
      </c>
      <c r="D147" s="22" t="s">
        <v>16</v>
      </c>
      <c r="E147" s="22" t="s">
        <v>16</v>
      </c>
      <c r="F147" s="22" t="s">
        <v>16</v>
      </c>
      <c r="G147" s="22" t="s">
        <v>16</v>
      </c>
      <c r="H147" s="22" t="s">
        <v>16</v>
      </c>
      <c r="I147" s="22" t="s">
        <v>16</v>
      </c>
      <c r="J147" s="22" t="s">
        <v>16</v>
      </c>
      <c r="K147" s="22" t="s">
        <v>16</v>
      </c>
      <c r="L147" s="22" t="s">
        <v>16</v>
      </c>
      <c r="M147" s="22" t="s">
        <v>16</v>
      </c>
      <c r="N147" s="22" t="s">
        <v>16</v>
      </c>
      <c r="O147" s="22" t="s">
        <v>16</v>
      </c>
      <c r="P147" s="22">
        <v>40</v>
      </c>
      <c r="Q147" s="50">
        <v>40</v>
      </c>
      <c r="R147" s="36"/>
      <c r="S147" s="22"/>
    </row>
    <row r="148" spans="1:19" ht="12.75">
      <c r="A148" s="10" t="s">
        <v>104</v>
      </c>
      <c r="B148" s="22" t="s">
        <v>16</v>
      </c>
      <c r="C148" s="22" t="s">
        <v>16</v>
      </c>
      <c r="D148" s="22">
        <v>10</v>
      </c>
      <c r="E148" s="22" t="s">
        <v>16</v>
      </c>
      <c r="F148" s="22">
        <v>18</v>
      </c>
      <c r="G148" s="22" t="s">
        <v>16</v>
      </c>
      <c r="H148" s="22" t="s">
        <v>16</v>
      </c>
      <c r="I148" s="22" t="s">
        <v>16</v>
      </c>
      <c r="J148" s="22" t="s">
        <v>16</v>
      </c>
      <c r="K148" s="22" t="s">
        <v>16</v>
      </c>
      <c r="L148" s="22" t="s">
        <v>16</v>
      </c>
      <c r="M148" s="22" t="s">
        <v>16</v>
      </c>
      <c r="N148" s="22">
        <v>7</v>
      </c>
      <c r="O148" s="22">
        <v>2</v>
      </c>
      <c r="P148" s="22">
        <v>40</v>
      </c>
      <c r="Q148" s="50">
        <v>77</v>
      </c>
      <c r="R148" s="36"/>
      <c r="S148" s="22"/>
    </row>
    <row r="149" spans="1:19" ht="12.75">
      <c r="A149" s="10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10"/>
      <c r="S149" s="10"/>
    </row>
    <row r="150" spans="1:19" ht="13.5">
      <c r="A150" s="24" t="s">
        <v>187</v>
      </c>
      <c r="B150" s="117" t="s">
        <v>16</v>
      </c>
      <c r="C150" s="117" t="s">
        <v>16</v>
      </c>
      <c r="D150" s="117">
        <v>10</v>
      </c>
      <c r="E150" s="117" t="s">
        <v>16</v>
      </c>
      <c r="F150" s="117">
        <v>18</v>
      </c>
      <c r="G150" s="117" t="s">
        <v>16</v>
      </c>
      <c r="H150" s="117" t="s">
        <v>16</v>
      </c>
      <c r="I150" s="117" t="s">
        <v>16</v>
      </c>
      <c r="J150" s="117" t="s">
        <v>16</v>
      </c>
      <c r="K150" s="117" t="s">
        <v>16</v>
      </c>
      <c r="L150" s="117" t="s">
        <v>16</v>
      </c>
      <c r="M150" s="117" t="s">
        <v>16</v>
      </c>
      <c r="N150" s="117">
        <v>7</v>
      </c>
      <c r="O150" s="117">
        <v>2</v>
      </c>
      <c r="P150" s="117">
        <v>81</v>
      </c>
      <c r="Q150" s="272">
        <v>118</v>
      </c>
      <c r="R150" s="10"/>
      <c r="S150" s="10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47"/>
      <c r="R151" s="13"/>
      <c r="S151" s="13"/>
    </row>
    <row r="152" spans="1:19" ht="12.75">
      <c r="A152" s="10"/>
      <c r="B152" s="275" t="s">
        <v>0</v>
      </c>
      <c r="C152" s="275" t="s">
        <v>1</v>
      </c>
      <c r="D152" s="275" t="s">
        <v>2</v>
      </c>
      <c r="E152" s="275" t="s">
        <v>0</v>
      </c>
      <c r="F152" s="275" t="s">
        <v>2</v>
      </c>
      <c r="G152" s="275" t="s">
        <v>1</v>
      </c>
      <c r="H152" s="275" t="s">
        <v>0</v>
      </c>
      <c r="I152" s="275" t="s">
        <v>1</v>
      </c>
      <c r="J152" s="275" t="s">
        <v>2</v>
      </c>
      <c r="K152" s="275" t="s">
        <v>3</v>
      </c>
      <c r="L152" s="275" t="s">
        <v>4</v>
      </c>
      <c r="M152" s="275"/>
      <c r="N152" s="275" t="s">
        <v>5</v>
      </c>
      <c r="O152" s="275" t="s">
        <v>6</v>
      </c>
      <c r="P152" s="275" t="s">
        <v>7</v>
      </c>
      <c r="Q152" s="278"/>
      <c r="R152" s="10"/>
      <c r="S152" s="10"/>
    </row>
    <row r="153" spans="1:19" ht="12.75">
      <c r="A153" s="9" t="s">
        <v>180</v>
      </c>
      <c r="B153" s="275" t="s">
        <v>8</v>
      </c>
      <c r="C153" s="275" t="s">
        <v>8</v>
      </c>
      <c r="D153" s="275" t="s">
        <v>8</v>
      </c>
      <c r="E153" s="275" t="s">
        <v>9</v>
      </c>
      <c r="F153" s="275" t="s">
        <v>9</v>
      </c>
      <c r="G153" s="275" t="s">
        <v>9</v>
      </c>
      <c r="H153" s="275" t="s">
        <v>10</v>
      </c>
      <c r="I153" s="275" t="s">
        <v>10</v>
      </c>
      <c r="J153" s="275" t="s">
        <v>10</v>
      </c>
      <c r="K153" s="275" t="s">
        <v>11</v>
      </c>
      <c r="L153" s="275" t="s">
        <v>12</v>
      </c>
      <c r="M153" s="275" t="s">
        <v>137</v>
      </c>
      <c r="N153" s="275" t="s">
        <v>14</v>
      </c>
      <c r="O153" s="275" t="s">
        <v>14</v>
      </c>
      <c r="P153" s="275" t="s">
        <v>14</v>
      </c>
      <c r="Q153" s="279" t="s">
        <v>15</v>
      </c>
      <c r="R153" s="36"/>
      <c r="S153" s="36"/>
    </row>
    <row r="154" spans="1:19" ht="13.5">
      <c r="A154" s="41" t="s">
        <v>127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47"/>
      <c r="R154" s="36"/>
      <c r="S154" s="36"/>
    </row>
    <row r="155" spans="1:19" ht="12.75">
      <c r="A155" s="10" t="s">
        <v>155</v>
      </c>
      <c r="B155" s="22">
        <v>3022</v>
      </c>
      <c r="C155" s="22" t="s">
        <v>16</v>
      </c>
      <c r="D155" s="22">
        <v>2046</v>
      </c>
      <c r="E155" s="22">
        <v>143</v>
      </c>
      <c r="F155" s="22">
        <v>5977</v>
      </c>
      <c r="G155" s="22" t="s">
        <v>16</v>
      </c>
      <c r="H155" s="22">
        <v>67</v>
      </c>
      <c r="I155" s="22" t="s">
        <v>16</v>
      </c>
      <c r="J155" s="22">
        <v>235</v>
      </c>
      <c r="K155" s="22" t="s">
        <v>16</v>
      </c>
      <c r="L155" s="22" t="s">
        <v>16</v>
      </c>
      <c r="M155" s="22" t="s">
        <v>16</v>
      </c>
      <c r="N155" s="22" t="s">
        <v>16</v>
      </c>
      <c r="O155" s="22" t="s">
        <v>16</v>
      </c>
      <c r="P155" s="22" t="s">
        <v>16</v>
      </c>
      <c r="Q155" s="50">
        <v>11491</v>
      </c>
      <c r="R155" s="36"/>
      <c r="S155" s="36"/>
    </row>
    <row r="156" spans="1:19" ht="12.75">
      <c r="A156" s="10" t="s">
        <v>105</v>
      </c>
      <c r="B156" s="22">
        <v>19</v>
      </c>
      <c r="C156" s="22" t="s">
        <v>16</v>
      </c>
      <c r="D156" s="22">
        <v>362</v>
      </c>
      <c r="E156" s="22" t="s">
        <v>16</v>
      </c>
      <c r="F156" s="22">
        <v>853</v>
      </c>
      <c r="G156" s="22" t="s">
        <v>16</v>
      </c>
      <c r="H156" s="22">
        <v>36</v>
      </c>
      <c r="I156" s="22" t="s">
        <v>16</v>
      </c>
      <c r="J156" s="22" t="s">
        <v>16</v>
      </c>
      <c r="K156" s="22" t="s">
        <v>16</v>
      </c>
      <c r="L156" s="22" t="s">
        <v>16</v>
      </c>
      <c r="M156" s="22" t="s">
        <v>16</v>
      </c>
      <c r="N156" s="22" t="s">
        <v>16</v>
      </c>
      <c r="O156" s="22" t="s">
        <v>16</v>
      </c>
      <c r="P156" s="22" t="s">
        <v>16</v>
      </c>
      <c r="Q156" s="50">
        <v>1270</v>
      </c>
      <c r="R156" s="36"/>
      <c r="S156" s="36"/>
    </row>
    <row r="157" spans="1:19" ht="12.75">
      <c r="A157" s="10" t="s">
        <v>418</v>
      </c>
      <c r="B157" s="22">
        <v>17</v>
      </c>
      <c r="C157" s="22" t="s">
        <v>16</v>
      </c>
      <c r="D157" s="22" t="s">
        <v>16</v>
      </c>
      <c r="E157" s="22" t="s">
        <v>16</v>
      </c>
      <c r="F157" s="22">
        <v>36</v>
      </c>
      <c r="G157" s="22" t="s">
        <v>16</v>
      </c>
      <c r="H157" s="22" t="s">
        <v>16</v>
      </c>
      <c r="I157" s="22" t="s">
        <v>16</v>
      </c>
      <c r="J157" s="22" t="s">
        <v>16</v>
      </c>
      <c r="K157" s="22" t="s">
        <v>16</v>
      </c>
      <c r="L157" s="22" t="s">
        <v>16</v>
      </c>
      <c r="M157" s="22" t="s">
        <v>16</v>
      </c>
      <c r="N157" s="22" t="s">
        <v>16</v>
      </c>
      <c r="O157" s="22" t="s">
        <v>16</v>
      </c>
      <c r="P157" s="22" t="s">
        <v>16</v>
      </c>
      <c r="Q157" s="50">
        <v>53</v>
      </c>
      <c r="R157" s="36"/>
      <c r="S157" s="36"/>
    </row>
    <row r="158" spans="1:19" ht="12.75">
      <c r="A158" s="10" t="s">
        <v>391</v>
      </c>
      <c r="B158" s="22" t="s">
        <v>16</v>
      </c>
      <c r="C158" s="22" t="s">
        <v>16</v>
      </c>
      <c r="D158" s="22" t="s">
        <v>16</v>
      </c>
      <c r="E158" s="22" t="s">
        <v>16</v>
      </c>
      <c r="F158" s="22">
        <v>96</v>
      </c>
      <c r="G158" s="22" t="s">
        <v>16</v>
      </c>
      <c r="H158" s="22" t="s">
        <v>16</v>
      </c>
      <c r="I158" s="22" t="s">
        <v>16</v>
      </c>
      <c r="J158" s="22" t="s">
        <v>16</v>
      </c>
      <c r="K158" s="22" t="s">
        <v>16</v>
      </c>
      <c r="L158" s="22" t="s">
        <v>16</v>
      </c>
      <c r="M158" s="22" t="s">
        <v>16</v>
      </c>
      <c r="N158" s="22" t="s">
        <v>16</v>
      </c>
      <c r="O158" s="22" t="s">
        <v>16</v>
      </c>
      <c r="P158" s="22" t="s">
        <v>16</v>
      </c>
      <c r="Q158" s="50">
        <v>96</v>
      </c>
      <c r="R158" s="47"/>
      <c r="S158" s="47"/>
    </row>
    <row r="159" spans="1:19" ht="12.75">
      <c r="A159" s="10" t="s">
        <v>106</v>
      </c>
      <c r="B159" s="22">
        <v>123</v>
      </c>
      <c r="C159" s="22" t="s">
        <v>16</v>
      </c>
      <c r="D159" s="22">
        <v>293</v>
      </c>
      <c r="E159" s="22">
        <v>53</v>
      </c>
      <c r="F159" s="22">
        <v>271</v>
      </c>
      <c r="G159" s="22" t="s">
        <v>16</v>
      </c>
      <c r="H159" s="22" t="s">
        <v>16</v>
      </c>
      <c r="I159" s="22" t="s">
        <v>16</v>
      </c>
      <c r="J159" s="22" t="s">
        <v>16</v>
      </c>
      <c r="K159" s="22" t="s">
        <v>16</v>
      </c>
      <c r="L159" s="22" t="s">
        <v>16</v>
      </c>
      <c r="M159" s="22" t="s">
        <v>16</v>
      </c>
      <c r="N159" s="22" t="s">
        <v>16</v>
      </c>
      <c r="O159" s="22" t="s">
        <v>16</v>
      </c>
      <c r="P159" s="22" t="s">
        <v>16</v>
      </c>
      <c r="Q159" s="50">
        <v>740</v>
      </c>
      <c r="R159" s="47"/>
      <c r="S159" s="47"/>
    </row>
    <row r="160" spans="1:19" ht="12.75">
      <c r="A160" s="10" t="s">
        <v>228</v>
      </c>
      <c r="B160" s="22">
        <v>39</v>
      </c>
      <c r="C160" s="22" t="s">
        <v>16</v>
      </c>
      <c r="D160" s="22">
        <v>15</v>
      </c>
      <c r="E160" s="22">
        <v>6</v>
      </c>
      <c r="F160" s="22" t="s">
        <v>16</v>
      </c>
      <c r="G160" s="22" t="s">
        <v>16</v>
      </c>
      <c r="H160" s="22" t="s">
        <v>16</v>
      </c>
      <c r="I160" s="22" t="s">
        <v>16</v>
      </c>
      <c r="J160" s="22" t="s">
        <v>16</v>
      </c>
      <c r="K160" s="22" t="s">
        <v>16</v>
      </c>
      <c r="L160" s="22" t="s">
        <v>16</v>
      </c>
      <c r="M160" s="22" t="s">
        <v>16</v>
      </c>
      <c r="N160" s="22" t="s">
        <v>16</v>
      </c>
      <c r="O160" s="22" t="s">
        <v>16</v>
      </c>
      <c r="P160" s="22" t="s">
        <v>16</v>
      </c>
      <c r="Q160" s="276">
        <v>60</v>
      </c>
      <c r="R160" s="47"/>
      <c r="S160" s="47"/>
    </row>
    <row r="161" spans="1:19" ht="13.5">
      <c r="A161" s="10" t="s">
        <v>107</v>
      </c>
      <c r="B161" s="22" t="s">
        <v>16</v>
      </c>
      <c r="C161" s="22" t="s">
        <v>16</v>
      </c>
      <c r="D161" s="22" t="s">
        <v>16</v>
      </c>
      <c r="E161" s="22" t="s">
        <v>16</v>
      </c>
      <c r="F161" s="22" t="s">
        <v>16</v>
      </c>
      <c r="G161" s="22" t="s">
        <v>16</v>
      </c>
      <c r="H161" s="22" t="s">
        <v>16</v>
      </c>
      <c r="I161" s="22" t="s">
        <v>16</v>
      </c>
      <c r="J161" s="22" t="s">
        <v>16</v>
      </c>
      <c r="K161" s="22" t="s">
        <v>16</v>
      </c>
      <c r="L161" s="22" t="s">
        <v>16</v>
      </c>
      <c r="M161" s="22" t="s">
        <v>16</v>
      </c>
      <c r="N161" s="22" t="s">
        <v>16</v>
      </c>
      <c r="O161" s="22" t="s">
        <v>16</v>
      </c>
      <c r="P161" s="22">
        <v>168</v>
      </c>
      <c r="Q161" s="50">
        <v>168</v>
      </c>
      <c r="R161" s="44"/>
      <c r="S161" s="43"/>
    </row>
    <row r="162" spans="1:19" ht="12.75">
      <c r="A162" s="10" t="s">
        <v>108</v>
      </c>
      <c r="B162" s="22">
        <v>160</v>
      </c>
      <c r="C162" s="22" t="s">
        <v>16</v>
      </c>
      <c r="D162" s="22">
        <v>131</v>
      </c>
      <c r="E162" s="22">
        <v>9</v>
      </c>
      <c r="F162" s="22">
        <v>112</v>
      </c>
      <c r="G162" s="22" t="s">
        <v>16</v>
      </c>
      <c r="H162" s="22">
        <v>19</v>
      </c>
      <c r="I162" s="22" t="s">
        <v>16</v>
      </c>
      <c r="J162" s="22">
        <v>21</v>
      </c>
      <c r="K162" s="22" t="s">
        <v>16</v>
      </c>
      <c r="L162" s="22" t="s">
        <v>16</v>
      </c>
      <c r="M162" s="22" t="s">
        <v>16</v>
      </c>
      <c r="N162" s="22" t="s">
        <v>16</v>
      </c>
      <c r="O162" s="22" t="s">
        <v>16</v>
      </c>
      <c r="P162" s="22" t="s">
        <v>16</v>
      </c>
      <c r="Q162" s="50">
        <v>452</v>
      </c>
      <c r="R162" s="47"/>
      <c r="S162" s="50"/>
    </row>
    <row r="163" spans="1:19" ht="12.75">
      <c r="A163" s="10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50"/>
      <c r="R163" s="47"/>
      <c r="S163" s="47"/>
    </row>
    <row r="164" spans="1:19" ht="13.5">
      <c r="A164" s="24" t="s">
        <v>192</v>
      </c>
      <c r="B164" s="117">
        <v>3380</v>
      </c>
      <c r="C164" s="117" t="s">
        <v>16</v>
      </c>
      <c r="D164" s="117">
        <v>2847</v>
      </c>
      <c r="E164" s="117">
        <v>212</v>
      </c>
      <c r="F164" s="117">
        <v>7345</v>
      </c>
      <c r="G164" s="117" t="s">
        <v>16</v>
      </c>
      <c r="H164" s="117">
        <v>123</v>
      </c>
      <c r="I164" s="117" t="s">
        <v>16</v>
      </c>
      <c r="J164" s="117">
        <v>256</v>
      </c>
      <c r="K164" s="117" t="s">
        <v>16</v>
      </c>
      <c r="L164" s="117" t="s">
        <v>16</v>
      </c>
      <c r="M164" s="117" t="s">
        <v>16</v>
      </c>
      <c r="N164" s="117" t="s">
        <v>16</v>
      </c>
      <c r="O164" s="117" t="s">
        <v>16</v>
      </c>
      <c r="P164" s="117">
        <v>168</v>
      </c>
      <c r="Q164" s="272">
        <v>14330</v>
      </c>
      <c r="R164" s="47"/>
      <c r="S164" s="47"/>
    </row>
    <row r="165" spans="1:19" ht="12.75">
      <c r="A165" s="31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50"/>
      <c r="R165" s="36"/>
      <c r="S165" s="22"/>
    </row>
    <row r="166" spans="1:19" ht="13.5">
      <c r="A166" s="41" t="s">
        <v>198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50"/>
      <c r="R166" s="36"/>
      <c r="S166" s="36"/>
    </row>
    <row r="167" spans="1:19" ht="12.75">
      <c r="A167" s="10" t="s">
        <v>392</v>
      </c>
      <c r="B167" s="22" t="s">
        <v>16</v>
      </c>
      <c r="C167" s="22" t="s">
        <v>16</v>
      </c>
      <c r="D167" s="22" t="s">
        <v>16</v>
      </c>
      <c r="E167" s="22" t="s">
        <v>16</v>
      </c>
      <c r="F167" s="22" t="s">
        <v>16</v>
      </c>
      <c r="G167" s="22" t="s">
        <v>16</v>
      </c>
      <c r="H167" s="22" t="s">
        <v>16</v>
      </c>
      <c r="I167" s="22" t="s">
        <v>16</v>
      </c>
      <c r="J167" s="22" t="s">
        <v>16</v>
      </c>
      <c r="K167" s="22">
        <v>179</v>
      </c>
      <c r="L167" s="22" t="s">
        <v>16</v>
      </c>
      <c r="M167" s="22" t="s">
        <v>16</v>
      </c>
      <c r="N167" s="22" t="s">
        <v>16</v>
      </c>
      <c r="O167" s="22" t="s">
        <v>16</v>
      </c>
      <c r="P167" s="22" t="s">
        <v>16</v>
      </c>
      <c r="Q167" s="22">
        <v>179</v>
      </c>
      <c r="R167" s="36"/>
      <c r="S167" s="36"/>
    </row>
    <row r="168" spans="1:19" ht="13.5">
      <c r="A168" s="46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22"/>
      <c r="R168" s="36"/>
      <c r="S168" s="36"/>
    </row>
    <row r="169" spans="1:19" ht="13.5">
      <c r="A169" s="24" t="s">
        <v>421</v>
      </c>
      <c r="B169" s="117" t="s">
        <v>16</v>
      </c>
      <c r="C169" s="117" t="s">
        <v>16</v>
      </c>
      <c r="D169" s="117" t="s">
        <v>16</v>
      </c>
      <c r="E169" s="117" t="s">
        <v>16</v>
      </c>
      <c r="F169" s="117" t="s">
        <v>16</v>
      </c>
      <c r="G169" s="117" t="s">
        <v>16</v>
      </c>
      <c r="H169" s="117" t="s">
        <v>16</v>
      </c>
      <c r="I169" s="117" t="s">
        <v>16</v>
      </c>
      <c r="J169" s="117" t="s">
        <v>16</v>
      </c>
      <c r="K169" s="117">
        <v>179</v>
      </c>
      <c r="L169" s="117" t="s">
        <v>16</v>
      </c>
      <c r="M169" s="117" t="s">
        <v>16</v>
      </c>
      <c r="N169" s="117" t="s">
        <v>16</v>
      </c>
      <c r="O169" s="117" t="s">
        <v>16</v>
      </c>
      <c r="P169" s="117" t="s">
        <v>16</v>
      </c>
      <c r="Q169" s="272">
        <v>179</v>
      </c>
      <c r="R169" s="36"/>
      <c r="S169" s="36"/>
    </row>
    <row r="170" spans="1:19" ht="12.75">
      <c r="A170" s="3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36"/>
      <c r="S170" s="36"/>
    </row>
    <row r="171" spans="1:19" ht="13.5">
      <c r="A171" s="41" t="s">
        <v>128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50"/>
      <c r="R171" s="36"/>
      <c r="S171" s="36"/>
    </row>
    <row r="172" spans="1:19" ht="12.75">
      <c r="A172" s="10" t="s">
        <v>143</v>
      </c>
      <c r="B172" s="22" t="s">
        <v>16</v>
      </c>
      <c r="C172" s="22" t="s">
        <v>16</v>
      </c>
      <c r="D172" s="22" t="s">
        <v>16</v>
      </c>
      <c r="E172" s="22" t="s">
        <v>16</v>
      </c>
      <c r="F172" s="22" t="s">
        <v>16</v>
      </c>
      <c r="G172" s="22" t="s">
        <v>16</v>
      </c>
      <c r="H172" s="22" t="s">
        <v>16</v>
      </c>
      <c r="I172" s="22" t="s">
        <v>16</v>
      </c>
      <c r="J172" s="22" t="s">
        <v>16</v>
      </c>
      <c r="K172" s="22">
        <v>5</v>
      </c>
      <c r="L172" s="22" t="s">
        <v>16</v>
      </c>
      <c r="M172" s="22" t="s">
        <v>16</v>
      </c>
      <c r="N172" s="22" t="s">
        <v>16</v>
      </c>
      <c r="O172" s="22" t="s">
        <v>16</v>
      </c>
      <c r="P172" s="22" t="s">
        <v>16</v>
      </c>
      <c r="Q172" s="50">
        <v>5</v>
      </c>
      <c r="R172" s="36"/>
      <c r="S172" s="36"/>
    </row>
    <row r="173" spans="1:19" ht="12.75">
      <c r="A173" s="10" t="s">
        <v>109</v>
      </c>
      <c r="B173" s="22">
        <v>52</v>
      </c>
      <c r="C173" s="22" t="s">
        <v>16</v>
      </c>
      <c r="D173" s="22">
        <v>14</v>
      </c>
      <c r="E173" s="22" t="s">
        <v>16</v>
      </c>
      <c r="F173" s="22">
        <v>43</v>
      </c>
      <c r="G173" s="22" t="s">
        <v>16</v>
      </c>
      <c r="H173" s="22" t="s">
        <v>16</v>
      </c>
      <c r="I173" s="22" t="s">
        <v>16</v>
      </c>
      <c r="J173" s="22" t="s">
        <v>16</v>
      </c>
      <c r="K173" s="22" t="s">
        <v>16</v>
      </c>
      <c r="L173" s="22" t="s">
        <v>16</v>
      </c>
      <c r="M173" s="22" t="s">
        <v>16</v>
      </c>
      <c r="N173" s="22" t="s">
        <v>16</v>
      </c>
      <c r="O173" s="22" t="s">
        <v>16</v>
      </c>
      <c r="P173" s="22" t="s">
        <v>16</v>
      </c>
      <c r="Q173" s="50">
        <v>110</v>
      </c>
      <c r="R173" s="36"/>
      <c r="S173" s="36"/>
    </row>
    <row r="174" spans="1:19" ht="12.75">
      <c r="A174" s="10" t="s">
        <v>110</v>
      </c>
      <c r="B174" s="22">
        <v>4</v>
      </c>
      <c r="C174" s="22" t="s">
        <v>16</v>
      </c>
      <c r="D174" s="22">
        <v>218</v>
      </c>
      <c r="E174" s="22" t="s">
        <v>16</v>
      </c>
      <c r="F174" s="22">
        <v>343</v>
      </c>
      <c r="G174" s="22" t="s">
        <v>16</v>
      </c>
      <c r="H174" s="22">
        <v>24</v>
      </c>
      <c r="I174" s="22" t="s">
        <v>16</v>
      </c>
      <c r="J174" s="22">
        <v>44</v>
      </c>
      <c r="K174" s="22" t="s">
        <v>16</v>
      </c>
      <c r="L174" s="22" t="s">
        <v>16</v>
      </c>
      <c r="M174" s="22" t="s">
        <v>16</v>
      </c>
      <c r="N174" s="22" t="s">
        <v>16</v>
      </c>
      <c r="O174" s="22" t="s">
        <v>16</v>
      </c>
      <c r="P174" s="22" t="s">
        <v>16</v>
      </c>
      <c r="Q174" s="50">
        <v>633</v>
      </c>
      <c r="R174" s="36"/>
      <c r="S174" s="36"/>
    </row>
    <row r="175" spans="1:19" ht="12.75">
      <c r="A175" s="10" t="s">
        <v>111</v>
      </c>
      <c r="B175" s="22">
        <v>24</v>
      </c>
      <c r="C175" s="22">
        <v>3</v>
      </c>
      <c r="D175" s="22">
        <v>2</v>
      </c>
      <c r="E175" s="22">
        <v>5</v>
      </c>
      <c r="F175" s="22">
        <v>6</v>
      </c>
      <c r="G175" s="22">
        <v>1</v>
      </c>
      <c r="H175" s="22">
        <v>1</v>
      </c>
      <c r="I175" s="22" t="s">
        <v>16</v>
      </c>
      <c r="J175" s="22" t="s">
        <v>16</v>
      </c>
      <c r="K175" s="22" t="s">
        <v>16</v>
      </c>
      <c r="L175" s="22" t="s">
        <v>16</v>
      </c>
      <c r="M175" s="22" t="s">
        <v>16</v>
      </c>
      <c r="N175" s="22" t="s">
        <v>16</v>
      </c>
      <c r="O175" s="22" t="s">
        <v>16</v>
      </c>
      <c r="P175" s="22" t="s">
        <v>16</v>
      </c>
      <c r="Q175" s="50">
        <v>41</v>
      </c>
      <c r="R175" s="47"/>
      <c r="S175" s="47"/>
    </row>
    <row r="176" spans="1:19" ht="12.75">
      <c r="A176" s="10" t="s">
        <v>112</v>
      </c>
      <c r="B176" s="22">
        <v>20</v>
      </c>
      <c r="C176" s="22" t="s">
        <v>16</v>
      </c>
      <c r="D176" s="22">
        <v>4</v>
      </c>
      <c r="E176" s="22" t="s">
        <v>16</v>
      </c>
      <c r="F176" s="22">
        <v>4</v>
      </c>
      <c r="G176" s="22" t="s">
        <v>16</v>
      </c>
      <c r="H176" s="22">
        <v>1</v>
      </c>
      <c r="I176" s="22" t="s">
        <v>16</v>
      </c>
      <c r="J176" s="22">
        <v>0</v>
      </c>
      <c r="K176" s="22" t="s">
        <v>16</v>
      </c>
      <c r="L176" s="22" t="s">
        <v>16</v>
      </c>
      <c r="M176" s="22" t="s">
        <v>16</v>
      </c>
      <c r="N176" s="22" t="s">
        <v>16</v>
      </c>
      <c r="O176" s="22" t="s">
        <v>16</v>
      </c>
      <c r="P176" s="22" t="s">
        <v>16</v>
      </c>
      <c r="Q176" s="50">
        <v>29</v>
      </c>
      <c r="R176" s="47"/>
      <c r="S176" s="47"/>
    </row>
    <row r="177" spans="1:19" ht="13.5">
      <c r="A177" s="10" t="s">
        <v>419</v>
      </c>
      <c r="B177" s="22" t="s">
        <v>16</v>
      </c>
      <c r="C177" s="22" t="s">
        <v>16</v>
      </c>
      <c r="D177" s="22" t="s">
        <v>16</v>
      </c>
      <c r="E177" s="22" t="s">
        <v>16</v>
      </c>
      <c r="F177" s="22" t="s">
        <v>16</v>
      </c>
      <c r="G177" s="22" t="s">
        <v>16</v>
      </c>
      <c r="H177" s="22" t="s">
        <v>16</v>
      </c>
      <c r="I177" s="22" t="s">
        <v>16</v>
      </c>
      <c r="J177" s="22" t="s">
        <v>16</v>
      </c>
      <c r="K177" s="22">
        <v>1</v>
      </c>
      <c r="L177" s="22" t="s">
        <v>16</v>
      </c>
      <c r="M177" s="22" t="s">
        <v>16</v>
      </c>
      <c r="N177" s="22" t="s">
        <v>16</v>
      </c>
      <c r="O177" s="22" t="s">
        <v>16</v>
      </c>
      <c r="P177" s="22" t="s">
        <v>16</v>
      </c>
      <c r="Q177" s="50">
        <v>1</v>
      </c>
      <c r="R177" s="44"/>
      <c r="S177" s="43"/>
    </row>
    <row r="178" spans="1:19" ht="12.75">
      <c r="A178" s="10" t="s">
        <v>41</v>
      </c>
      <c r="B178" s="22" t="s">
        <v>16</v>
      </c>
      <c r="C178" s="22" t="s">
        <v>16</v>
      </c>
      <c r="D178" s="22" t="s">
        <v>16</v>
      </c>
      <c r="E178" s="22" t="s">
        <v>16</v>
      </c>
      <c r="F178" s="22">
        <v>9</v>
      </c>
      <c r="G178" s="22" t="s">
        <v>16</v>
      </c>
      <c r="H178" s="22" t="s">
        <v>16</v>
      </c>
      <c r="I178" s="22" t="s">
        <v>16</v>
      </c>
      <c r="J178" s="22" t="s">
        <v>16</v>
      </c>
      <c r="K178" s="22" t="s">
        <v>16</v>
      </c>
      <c r="L178" s="22" t="s">
        <v>16</v>
      </c>
      <c r="M178" s="22" t="s">
        <v>16</v>
      </c>
      <c r="N178" s="22" t="s">
        <v>16</v>
      </c>
      <c r="O178" s="22" t="s">
        <v>16</v>
      </c>
      <c r="P178" s="22" t="s">
        <v>16</v>
      </c>
      <c r="Q178" s="50">
        <v>9</v>
      </c>
      <c r="R178" s="47"/>
      <c r="S178" s="50"/>
    </row>
    <row r="179" spans="1:19" ht="12.75">
      <c r="A179" s="10" t="s">
        <v>113</v>
      </c>
      <c r="B179" s="22" t="s">
        <v>16</v>
      </c>
      <c r="C179" s="22" t="s">
        <v>16</v>
      </c>
      <c r="D179" s="22" t="s">
        <v>16</v>
      </c>
      <c r="E179" s="22" t="s">
        <v>16</v>
      </c>
      <c r="F179" s="22" t="s">
        <v>16</v>
      </c>
      <c r="G179" s="22" t="s">
        <v>16</v>
      </c>
      <c r="H179" s="22" t="s">
        <v>16</v>
      </c>
      <c r="I179" s="22" t="s">
        <v>16</v>
      </c>
      <c r="J179" s="22" t="s">
        <v>16</v>
      </c>
      <c r="K179" s="22" t="s">
        <v>16</v>
      </c>
      <c r="L179" s="22" t="s">
        <v>16</v>
      </c>
      <c r="M179" s="22" t="s">
        <v>16</v>
      </c>
      <c r="N179" s="22">
        <v>9</v>
      </c>
      <c r="O179" s="22">
        <v>5</v>
      </c>
      <c r="P179" s="22">
        <v>111</v>
      </c>
      <c r="Q179" s="22">
        <v>126</v>
      </c>
      <c r="R179" s="47"/>
      <c r="S179" s="47"/>
    </row>
    <row r="180" spans="1:19" ht="12.75">
      <c r="A180" s="10" t="s">
        <v>114</v>
      </c>
      <c r="B180" s="22" t="s">
        <v>16</v>
      </c>
      <c r="C180" s="22" t="s">
        <v>16</v>
      </c>
      <c r="D180" s="22" t="s">
        <v>16</v>
      </c>
      <c r="E180" s="22" t="s">
        <v>16</v>
      </c>
      <c r="F180" s="22">
        <v>10</v>
      </c>
      <c r="G180" s="22" t="s">
        <v>16</v>
      </c>
      <c r="H180" s="22">
        <v>8</v>
      </c>
      <c r="I180" s="22" t="s">
        <v>16</v>
      </c>
      <c r="J180" s="22" t="s">
        <v>16</v>
      </c>
      <c r="K180" s="22" t="s">
        <v>16</v>
      </c>
      <c r="L180" s="22" t="s">
        <v>16</v>
      </c>
      <c r="M180" s="22" t="s">
        <v>16</v>
      </c>
      <c r="N180" s="22" t="s">
        <v>16</v>
      </c>
      <c r="O180" s="22" t="s">
        <v>16</v>
      </c>
      <c r="P180" s="22" t="s">
        <v>16</v>
      </c>
      <c r="Q180" s="22">
        <v>18</v>
      </c>
      <c r="R180" s="47"/>
      <c r="S180" s="47"/>
    </row>
    <row r="181" spans="1:19" ht="12.75">
      <c r="A181" s="10" t="s">
        <v>115</v>
      </c>
      <c r="B181" s="22" t="s">
        <v>16</v>
      </c>
      <c r="C181" s="22" t="s">
        <v>16</v>
      </c>
      <c r="D181" s="22" t="s">
        <v>16</v>
      </c>
      <c r="E181" s="22" t="s">
        <v>16</v>
      </c>
      <c r="F181" s="22" t="s">
        <v>16</v>
      </c>
      <c r="G181" s="22" t="s">
        <v>16</v>
      </c>
      <c r="H181" s="22" t="s">
        <v>16</v>
      </c>
      <c r="I181" s="22" t="s">
        <v>16</v>
      </c>
      <c r="J181" s="22" t="s">
        <v>16</v>
      </c>
      <c r="K181" s="22" t="s">
        <v>16</v>
      </c>
      <c r="L181" s="22" t="s">
        <v>16</v>
      </c>
      <c r="M181" s="22" t="s">
        <v>16</v>
      </c>
      <c r="N181" s="22">
        <v>5</v>
      </c>
      <c r="O181" s="22">
        <v>1</v>
      </c>
      <c r="P181" s="22">
        <v>11</v>
      </c>
      <c r="Q181" s="22">
        <v>17</v>
      </c>
      <c r="R181" s="47"/>
      <c r="S181" s="47"/>
    </row>
    <row r="182" spans="1:19" ht="12.75">
      <c r="A182" s="10" t="s">
        <v>116</v>
      </c>
      <c r="B182" s="22" t="s">
        <v>16</v>
      </c>
      <c r="C182" s="22" t="s">
        <v>16</v>
      </c>
      <c r="D182" s="22" t="s">
        <v>16</v>
      </c>
      <c r="E182" s="22" t="s">
        <v>16</v>
      </c>
      <c r="F182" s="22" t="s">
        <v>16</v>
      </c>
      <c r="G182" s="22" t="s">
        <v>16</v>
      </c>
      <c r="H182" s="22" t="s">
        <v>16</v>
      </c>
      <c r="I182" s="22" t="s">
        <v>16</v>
      </c>
      <c r="J182" s="22" t="s">
        <v>16</v>
      </c>
      <c r="K182" s="22" t="s">
        <v>16</v>
      </c>
      <c r="L182" s="22" t="s">
        <v>16</v>
      </c>
      <c r="M182" s="22" t="s">
        <v>16</v>
      </c>
      <c r="N182" s="22">
        <v>85</v>
      </c>
      <c r="O182" s="22">
        <v>12</v>
      </c>
      <c r="P182" s="22">
        <v>410</v>
      </c>
      <c r="Q182" s="22">
        <v>507</v>
      </c>
      <c r="R182" s="47"/>
      <c r="S182" s="47"/>
    </row>
    <row r="183" spans="1:19" ht="12.75">
      <c r="A183" s="10" t="s">
        <v>117</v>
      </c>
      <c r="B183" s="22" t="s">
        <v>16</v>
      </c>
      <c r="C183" s="22" t="s">
        <v>16</v>
      </c>
      <c r="D183" s="22" t="s">
        <v>16</v>
      </c>
      <c r="E183" s="22" t="s">
        <v>16</v>
      </c>
      <c r="F183" s="22" t="s">
        <v>16</v>
      </c>
      <c r="G183" s="22" t="s">
        <v>16</v>
      </c>
      <c r="H183" s="22" t="s">
        <v>16</v>
      </c>
      <c r="I183" s="22" t="s">
        <v>16</v>
      </c>
      <c r="J183" s="22" t="s">
        <v>16</v>
      </c>
      <c r="K183" s="22" t="s">
        <v>16</v>
      </c>
      <c r="L183" s="22" t="s">
        <v>16</v>
      </c>
      <c r="M183" s="22" t="s">
        <v>16</v>
      </c>
      <c r="N183" s="22" t="s">
        <v>16</v>
      </c>
      <c r="O183" s="22" t="s">
        <v>16</v>
      </c>
      <c r="P183" s="22">
        <v>46</v>
      </c>
      <c r="Q183" s="22">
        <v>46</v>
      </c>
      <c r="R183" s="47"/>
      <c r="S183" s="47"/>
    </row>
    <row r="184" spans="1:19" ht="13.5">
      <c r="A184" s="10" t="s">
        <v>118</v>
      </c>
      <c r="B184" s="22">
        <v>4</v>
      </c>
      <c r="C184" s="22" t="s">
        <v>16</v>
      </c>
      <c r="D184" s="22" t="s">
        <v>16</v>
      </c>
      <c r="E184" s="22" t="s">
        <v>16</v>
      </c>
      <c r="F184" s="22" t="s">
        <v>16</v>
      </c>
      <c r="G184" s="22" t="s">
        <v>16</v>
      </c>
      <c r="H184" s="22" t="s">
        <v>16</v>
      </c>
      <c r="I184" s="22" t="s">
        <v>16</v>
      </c>
      <c r="J184" s="22" t="s">
        <v>16</v>
      </c>
      <c r="K184" s="22" t="s">
        <v>16</v>
      </c>
      <c r="L184" s="22" t="s">
        <v>16</v>
      </c>
      <c r="M184" s="22" t="s">
        <v>16</v>
      </c>
      <c r="N184" s="22" t="s">
        <v>16</v>
      </c>
      <c r="O184" s="22" t="s">
        <v>16</v>
      </c>
      <c r="P184" s="22" t="s">
        <v>16</v>
      </c>
      <c r="Q184" s="22">
        <v>4</v>
      </c>
      <c r="R184" s="44"/>
      <c r="S184" s="44"/>
    </row>
    <row r="185" spans="1:19" ht="13.5">
      <c r="A185" s="10" t="s">
        <v>144</v>
      </c>
      <c r="B185" s="22">
        <v>4</v>
      </c>
      <c r="C185" s="22" t="s">
        <v>16</v>
      </c>
      <c r="D185" s="22">
        <v>5</v>
      </c>
      <c r="E185" s="22" t="s">
        <v>16</v>
      </c>
      <c r="F185" s="22">
        <v>6</v>
      </c>
      <c r="G185" s="22" t="s">
        <v>16</v>
      </c>
      <c r="H185" s="22" t="s">
        <v>16</v>
      </c>
      <c r="I185" s="22" t="s">
        <v>16</v>
      </c>
      <c r="J185" s="22" t="s">
        <v>16</v>
      </c>
      <c r="K185" s="22" t="s">
        <v>16</v>
      </c>
      <c r="L185" s="22" t="s">
        <v>16</v>
      </c>
      <c r="M185" s="22" t="s">
        <v>16</v>
      </c>
      <c r="N185" s="22" t="s">
        <v>16</v>
      </c>
      <c r="O185" s="22" t="s">
        <v>16</v>
      </c>
      <c r="P185" s="22" t="s">
        <v>16</v>
      </c>
      <c r="Q185" s="22">
        <v>16</v>
      </c>
      <c r="R185" s="44"/>
      <c r="S185" s="44"/>
    </row>
    <row r="186" spans="1:19" ht="12.75">
      <c r="A186" s="10" t="s">
        <v>393</v>
      </c>
      <c r="B186" s="22" t="s">
        <v>16</v>
      </c>
      <c r="C186" s="22" t="s">
        <v>16</v>
      </c>
      <c r="D186" s="22">
        <v>1</v>
      </c>
      <c r="E186" s="22" t="s">
        <v>16</v>
      </c>
      <c r="F186" s="22" t="s">
        <v>16</v>
      </c>
      <c r="G186" s="22" t="s">
        <v>16</v>
      </c>
      <c r="H186" s="22" t="s">
        <v>16</v>
      </c>
      <c r="I186" s="22" t="s">
        <v>16</v>
      </c>
      <c r="J186" s="22" t="s">
        <v>16</v>
      </c>
      <c r="K186" s="22" t="s">
        <v>16</v>
      </c>
      <c r="L186" s="22" t="s">
        <v>16</v>
      </c>
      <c r="M186" s="22" t="s">
        <v>16</v>
      </c>
      <c r="N186" s="22" t="s">
        <v>16</v>
      </c>
      <c r="O186" s="22" t="s">
        <v>16</v>
      </c>
      <c r="P186" s="22" t="s">
        <v>16</v>
      </c>
      <c r="Q186" s="22">
        <v>1</v>
      </c>
      <c r="R186" s="45"/>
      <c r="S186" s="45"/>
    </row>
    <row r="187" spans="1:19" ht="12.75">
      <c r="A187" s="10" t="s">
        <v>394</v>
      </c>
      <c r="B187" s="22" t="s">
        <v>16</v>
      </c>
      <c r="C187" s="22" t="s">
        <v>16</v>
      </c>
      <c r="D187" s="22" t="s">
        <v>16</v>
      </c>
      <c r="E187" s="22">
        <v>0</v>
      </c>
      <c r="F187" s="22">
        <v>0</v>
      </c>
      <c r="G187" s="22" t="s">
        <v>16</v>
      </c>
      <c r="H187" s="22" t="s">
        <v>16</v>
      </c>
      <c r="I187" s="22" t="s">
        <v>16</v>
      </c>
      <c r="J187" s="22" t="s">
        <v>16</v>
      </c>
      <c r="K187" s="22" t="s">
        <v>16</v>
      </c>
      <c r="L187" s="22" t="s">
        <v>16</v>
      </c>
      <c r="M187" s="22" t="s">
        <v>16</v>
      </c>
      <c r="N187" s="22" t="s">
        <v>16</v>
      </c>
      <c r="O187" s="22" t="s">
        <v>16</v>
      </c>
      <c r="P187" s="22" t="s">
        <v>16</v>
      </c>
      <c r="Q187" s="22">
        <v>0</v>
      </c>
      <c r="R187" s="45"/>
      <c r="S187" s="45"/>
    </row>
    <row r="188" spans="1:19" ht="12.75">
      <c r="A188" s="10" t="s">
        <v>395</v>
      </c>
      <c r="B188" s="22" t="s">
        <v>16</v>
      </c>
      <c r="C188" s="22" t="s">
        <v>16</v>
      </c>
      <c r="D188" s="22" t="s">
        <v>16</v>
      </c>
      <c r="E188" s="22" t="s">
        <v>16</v>
      </c>
      <c r="F188" s="22" t="s">
        <v>16</v>
      </c>
      <c r="G188" s="22" t="s">
        <v>16</v>
      </c>
      <c r="H188" s="22" t="s">
        <v>16</v>
      </c>
      <c r="I188" s="22" t="s">
        <v>16</v>
      </c>
      <c r="J188" s="22" t="s">
        <v>16</v>
      </c>
      <c r="K188" s="22">
        <v>0</v>
      </c>
      <c r="L188" s="22" t="s">
        <v>16</v>
      </c>
      <c r="M188" s="22" t="s">
        <v>16</v>
      </c>
      <c r="N188" s="22" t="s">
        <v>16</v>
      </c>
      <c r="O188" s="22" t="s">
        <v>16</v>
      </c>
      <c r="P188" s="22" t="s">
        <v>16</v>
      </c>
      <c r="Q188" s="22">
        <v>0</v>
      </c>
      <c r="R188" s="48"/>
      <c r="S188" s="48"/>
    </row>
    <row r="189" spans="1:19" ht="12.75">
      <c r="A189" s="10" t="s">
        <v>119</v>
      </c>
      <c r="B189" s="22">
        <v>230</v>
      </c>
      <c r="C189" s="22">
        <v>6</v>
      </c>
      <c r="D189" s="22">
        <v>77</v>
      </c>
      <c r="E189" s="22">
        <v>25</v>
      </c>
      <c r="F189" s="22">
        <v>103</v>
      </c>
      <c r="G189" s="22" t="s">
        <v>16</v>
      </c>
      <c r="H189" s="22">
        <v>10</v>
      </c>
      <c r="I189" s="22">
        <v>1</v>
      </c>
      <c r="J189" s="22">
        <v>8</v>
      </c>
      <c r="K189" s="22" t="s">
        <v>16</v>
      </c>
      <c r="L189" s="22" t="s">
        <v>16</v>
      </c>
      <c r="M189" s="22" t="s">
        <v>16</v>
      </c>
      <c r="N189" s="22" t="s">
        <v>16</v>
      </c>
      <c r="O189" s="22" t="s">
        <v>16</v>
      </c>
      <c r="P189" s="22" t="s">
        <v>16</v>
      </c>
      <c r="Q189" s="22">
        <v>458</v>
      </c>
      <c r="R189" s="47"/>
      <c r="S189" s="47"/>
    </row>
    <row r="190" spans="1:19" ht="12.75">
      <c r="A190" s="10" t="s">
        <v>52</v>
      </c>
      <c r="B190" s="22" t="s">
        <v>16</v>
      </c>
      <c r="C190" s="22" t="s">
        <v>16</v>
      </c>
      <c r="D190" s="22">
        <v>4</v>
      </c>
      <c r="E190" s="22" t="s">
        <v>16</v>
      </c>
      <c r="F190" s="22">
        <v>1</v>
      </c>
      <c r="G190" s="22" t="s">
        <v>16</v>
      </c>
      <c r="H190" s="22" t="s">
        <v>16</v>
      </c>
      <c r="I190" s="22" t="s">
        <v>16</v>
      </c>
      <c r="J190" s="22" t="s">
        <v>16</v>
      </c>
      <c r="K190" s="22" t="s">
        <v>16</v>
      </c>
      <c r="L190" s="22" t="s">
        <v>16</v>
      </c>
      <c r="M190" s="22" t="s">
        <v>16</v>
      </c>
      <c r="N190" s="22" t="s">
        <v>16</v>
      </c>
      <c r="O190" s="22" t="s">
        <v>16</v>
      </c>
      <c r="P190" s="22" t="s">
        <v>16</v>
      </c>
      <c r="Q190" s="22">
        <v>5</v>
      </c>
      <c r="R190" s="47"/>
      <c r="S190" s="47"/>
    </row>
    <row r="191" spans="1:19" ht="12.75">
      <c r="A191" s="10" t="s">
        <v>120</v>
      </c>
      <c r="B191" s="22" t="s">
        <v>16</v>
      </c>
      <c r="C191" s="22" t="s">
        <v>16</v>
      </c>
      <c r="D191" s="22">
        <v>6</v>
      </c>
      <c r="E191" s="22" t="s">
        <v>16</v>
      </c>
      <c r="F191" s="22">
        <v>41</v>
      </c>
      <c r="G191" s="22" t="s">
        <v>16</v>
      </c>
      <c r="H191" s="22" t="s">
        <v>16</v>
      </c>
      <c r="I191" s="22" t="s">
        <v>16</v>
      </c>
      <c r="J191" s="22" t="s">
        <v>16</v>
      </c>
      <c r="K191" s="22" t="s">
        <v>16</v>
      </c>
      <c r="L191" s="22" t="s">
        <v>16</v>
      </c>
      <c r="M191" s="22" t="s">
        <v>16</v>
      </c>
      <c r="N191" s="22" t="s">
        <v>16</v>
      </c>
      <c r="O191" s="22" t="s">
        <v>16</v>
      </c>
      <c r="P191" s="22" t="s">
        <v>16</v>
      </c>
      <c r="Q191" s="22">
        <v>47</v>
      </c>
      <c r="R191" s="47"/>
      <c r="S191" s="47"/>
    </row>
    <row r="192" spans="1:19" ht="12.75">
      <c r="A192" s="10" t="s">
        <v>121</v>
      </c>
      <c r="B192" s="22" t="s">
        <v>16</v>
      </c>
      <c r="C192" s="22" t="s">
        <v>16</v>
      </c>
      <c r="D192" s="22" t="s">
        <v>16</v>
      </c>
      <c r="E192" s="22" t="s">
        <v>16</v>
      </c>
      <c r="F192" s="22" t="s">
        <v>16</v>
      </c>
      <c r="G192" s="22" t="s">
        <v>16</v>
      </c>
      <c r="H192" s="22" t="s">
        <v>16</v>
      </c>
      <c r="I192" s="22" t="s">
        <v>16</v>
      </c>
      <c r="J192" s="22" t="s">
        <v>16</v>
      </c>
      <c r="K192" s="22" t="s">
        <v>16</v>
      </c>
      <c r="L192" s="22">
        <v>18</v>
      </c>
      <c r="M192" s="22" t="s">
        <v>16</v>
      </c>
      <c r="N192" s="22" t="s">
        <v>16</v>
      </c>
      <c r="O192" s="22" t="s">
        <v>16</v>
      </c>
      <c r="P192" s="22" t="s">
        <v>16</v>
      </c>
      <c r="Q192" s="22">
        <v>18</v>
      </c>
      <c r="R192" s="47"/>
      <c r="S192" s="47"/>
    </row>
    <row r="193" spans="1:19" ht="12.75">
      <c r="A193" s="10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47"/>
      <c r="S193" s="47"/>
    </row>
    <row r="194" spans="1:19" ht="13.5">
      <c r="A194" s="24" t="s">
        <v>191</v>
      </c>
      <c r="B194" s="117">
        <v>339</v>
      </c>
      <c r="C194" s="117">
        <v>8</v>
      </c>
      <c r="D194" s="117">
        <v>331</v>
      </c>
      <c r="E194" s="117">
        <v>30</v>
      </c>
      <c r="F194" s="117">
        <v>565</v>
      </c>
      <c r="G194" s="117">
        <v>1</v>
      </c>
      <c r="H194" s="117">
        <v>44</v>
      </c>
      <c r="I194" s="117">
        <v>1</v>
      </c>
      <c r="J194" s="117">
        <v>52</v>
      </c>
      <c r="K194" s="117">
        <v>7</v>
      </c>
      <c r="L194" s="117">
        <v>18</v>
      </c>
      <c r="M194" s="117" t="s">
        <v>16</v>
      </c>
      <c r="N194" s="117">
        <v>99</v>
      </c>
      <c r="O194" s="117">
        <v>18</v>
      </c>
      <c r="P194" s="117">
        <v>578</v>
      </c>
      <c r="Q194" s="283">
        <v>2091</v>
      </c>
      <c r="R194" s="47"/>
      <c r="S194" s="47"/>
    </row>
    <row r="195" spans="1:19" ht="13.5">
      <c r="A195" s="10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2"/>
      <c r="R195" s="36"/>
      <c r="S195" s="22"/>
    </row>
    <row r="196" spans="1:19" ht="13.5">
      <c r="A196" s="24" t="s">
        <v>141</v>
      </c>
      <c r="B196" s="117">
        <v>25233</v>
      </c>
      <c r="C196" s="117">
        <v>750</v>
      </c>
      <c r="D196" s="117">
        <v>20121</v>
      </c>
      <c r="E196" s="117">
        <v>2511</v>
      </c>
      <c r="F196" s="117">
        <v>31431</v>
      </c>
      <c r="G196" s="117">
        <v>116</v>
      </c>
      <c r="H196" s="117">
        <v>775</v>
      </c>
      <c r="I196" s="117">
        <v>1</v>
      </c>
      <c r="J196" s="117">
        <v>1416</v>
      </c>
      <c r="K196" s="117">
        <v>1108</v>
      </c>
      <c r="L196" s="117">
        <v>334</v>
      </c>
      <c r="M196" s="117">
        <v>4</v>
      </c>
      <c r="N196" s="117">
        <v>7522</v>
      </c>
      <c r="O196" s="117">
        <v>1111</v>
      </c>
      <c r="P196" s="117">
        <v>43850</v>
      </c>
      <c r="Q196" s="272">
        <v>136283</v>
      </c>
      <c r="R196" s="36"/>
      <c r="S196" s="36"/>
    </row>
    <row r="197" spans="18:19" ht="12.75">
      <c r="R197" s="36"/>
      <c r="S197" s="36"/>
    </row>
    <row r="198" spans="18:19" ht="12.75">
      <c r="R198" s="36"/>
      <c r="S198" s="36"/>
    </row>
    <row r="199" spans="18:19" ht="12.75">
      <c r="R199" s="47"/>
      <c r="S199" s="47"/>
    </row>
    <row r="200" spans="18:19" ht="12.75">
      <c r="R200" s="47"/>
      <c r="S200" s="47"/>
    </row>
    <row r="201" spans="18:19" ht="12.75">
      <c r="R201" s="47"/>
      <c r="S201" s="47"/>
    </row>
    <row r="202" spans="18:19" ht="12.75">
      <c r="R202" s="47"/>
      <c r="S202" s="47"/>
    </row>
    <row r="203" spans="18:19" ht="13.5">
      <c r="R203" s="44"/>
      <c r="S203" s="43"/>
    </row>
    <row r="204" spans="18:19" ht="12.75">
      <c r="R204" s="47"/>
      <c r="S204" s="50"/>
    </row>
    <row r="205" spans="18:19" ht="12.75">
      <c r="R205" s="47"/>
      <c r="S205" s="50"/>
    </row>
    <row r="206" spans="18:19" ht="12.75">
      <c r="R206" s="47"/>
      <c r="S206" s="47"/>
    </row>
    <row r="207" spans="18:19" ht="12.75">
      <c r="R207" s="36"/>
      <c r="S207" s="36"/>
    </row>
    <row r="208" spans="1:1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6"/>
      <c r="R208" s="36"/>
      <c r="S208" s="36"/>
    </row>
    <row r="209" spans="1:19" ht="12.75">
      <c r="A209" s="3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6"/>
      <c r="R209" s="36"/>
      <c r="S209" s="36"/>
    </row>
    <row r="210" spans="1:1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6"/>
      <c r="R210" s="36"/>
      <c r="S210" s="36"/>
    </row>
    <row r="211" spans="1:1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6"/>
      <c r="R211" s="36"/>
      <c r="S211" s="36"/>
    </row>
    <row r="212" spans="1:1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47"/>
      <c r="R212" s="36"/>
      <c r="S212" s="36"/>
    </row>
    <row r="213" spans="1:1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47"/>
      <c r="R213" s="36"/>
      <c r="S213" s="36"/>
    </row>
    <row r="214" spans="17:19" ht="12.75">
      <c r="Q214" s="47"/>
      <c r="R214" s="36"/>
      <c r="S214" s="36"/>
    </row>
    <row r="215" spans="17:19" ht="12.75">
      <c r="Q215" s="47"/>
      <c r="R215" s="36"/>
      <c r="S215" s="36"/>
    </row>
    <row r="216" spans="17:19" ht="12.75">
      <c r="Q216" s="47"/>
      <c r="R216" s="36"/>
      <c r="S216" s="36"/>
    </row>
    <row r="217" spans="17:19" ht="13.5">
      <c r="Q217" s="44"/>
      <c r="R217" s="36"/>
      <c r="S217" s="36"/>
    </row>
    <row r="218" spans="17:19" ht="12.75">
      <c r="Q218" s="47"/>
      <c r="R218" s="36"/>
      <c r="S218" s="36"/>
    </row>
    <row r="219" spans="16:19" ht="13.5">
      <c r="P219" s="51"/>
      <c r="Q219" s="44"/>
      <c r="R219" s="36"/>
      <c r="S219" s="36"/>
    </row>
    <row r="220" spans="16:19" ht="12.75">
      <c r="P220" s="51"/>
      <c r="Q220" s="45"/>
      <c r="R220" s="36"/>
      <c r="S220" s="36"/>
    </row>
    <row r="221" spans="16:19" ht="12.75">
      <c r="P221" s="51"/>
      <c r="Q221" s="45"/>
      <c r="R221" s="36"/>
      <c r="S221" s="36"/>
    </row>
    <row r="222" spans="16:19" ht="12.75">
      <c r="P222" s="51"/>
      <c r="Q222" s="45"/>
      <c r="R222" s="36"/>
      <c r="S222" s="36"/>
    </row>
    <row r="223" spans="16:19" ht="12.75">
      <c r="P223" s="51"/>
      <c r="Q223" s="45"/>
      <c r="R223" s="36"/>
      <c r="S223" s="36"/>
    </row>
    <row r="224" spans="16:19" ht="12.75">
      <c r="P224" s="51"/>
      <c r="Q224" s="45"/>
      <c r="R224" s="36"/>
      <c r="S224" s="36"/>
    </row>
    <row r="225" spans="16:19" ht="12.75">
      <c r="P225" s="51"/>
      <c r="Q225" s="10"/>
      <c r="R225" s="36"/>
      <c r="S225" s="36"/>
    </row>
    <row r="226" spans="16:19" ht="12.75">
      <c r="P226" s="51"/>
      <c r="R226" s="36"/>
      <c r="S226" s="36"/>
    </row>
    <row r="227" spans="16:19" ht="12.75">
      <c r="P227" s="51"/>
      <c r="R227" s="36"/>
      <c r="S227" s="36"/>
    </row>
    <row r="228" spans="16:19" ht="12.75">
      <c r="P228" s="51"/>
      <c r="S228" s="10"/>
    </row>
    <row r="229" spans="16:19" ht="12.75">
      <c r="P229" s="51"/>
      <c r="S229" s="10"/>
    </row>
    <row r="230" spans="16:19" ht="12.75">
      <c r="P230" s="51"/>
      <c r="S230" s="13"/>
    </row>
    <row r="231" spans="16:19" ht="12.75">
      <c r="P231" s="51"/>
      <c r="S231" s="22"/>
    </row>
    <row r="232" spans="18:19" ht="12.75">
      <c r="R232" s="36"/>
      <c r="S232" s="36"/>
    </row>
    <row r="233" spans="18:19" ht="12.75">
      <c r="R233" s="36"/>
      <c r="S233" s="36"/>
    </row>
    <row r="234" spans="18:19" ht="12.75">
      <c r="R234" s="36"/>
      <c r="S234" s="36"/>
    </row>
    <row r="235" spans="18:19" ht="12.75">
      <c r="R235" s="36"/>
      <c r="S235" s="36"/>
    </row>
    <row r="236" spans="18:19" ht="12.75">
      <c r="R236" s="36"/>
      <c r="S236" s="36"/>
    </row>
    <row r="237" spans="18:19" ht="12.75">
      <c r="R237" s="47"/>
      <c r="S237" s="47"/>
    </row>
    <row r="238" spans="18:19" ht="12.75">
      <c r="R238" s="47"/>
      <c r="S238" s="47"/>
    </row>
    <row r="239" spans="18:19" ht="12.75">
      <c r="R239" s="47"/>
      <c r="S239" s="47"/>
    </row>
    <row r="240" spans="18:19" ht="12.75">
      <c r="R240" s="47"/>
      <c r="S240" s="50"/>
    </row>
    <row r="241" spans="18:19" ht="12.75">
      <c r="R241" s="47"/>
      <c r="S241" s="47"/>
    </row>
    <row r="242" spans="18:19" ht="13.5">
      <c r="R242" s="44"/>
      <c r="S242" s="43"/>
    </row>
    <row r="243" spans="18:19" ht="12.75">
      <c r="R243" s="47"/>
      <c r="S243" s="47"/>
    </row>
    <row r="244" spans="18:19" ht="13.5">
      <c r="R244" s="44"/>
      <c r="S244" s="43"/>
    </row>
    <row r="245" spans="18:19" ht="12.75">
      <c r="R245" s="45"/>
      <c r="S245" s="45"/>
    </row>
    <row r="246" spans="18:19" ht="12.75">
      <c r="R246" s="45"/>
      <c r="S246" s="45"/>
    </row>
    <row r="247" spans="18:19" ht="12.75">
      <c r="R247" s="45"/>
      <c r="S247" s="45"/>
    </row>
    <row r="248" spans="18:19" ht="12.75">
      <c r="R248" s="45"/>
      <c r="S248" s="45"/>
    </row>
    <row r="249" spans="18:19" ht="12.75">
      <c r="R249" s="45"/>
      <c r="S249" s="45"/>
    </row>
    <row r="250" spans="18:19" ht="12.75">
      <c r="R250" s="10"/>
      <c r="S250" s="10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 Toland</cp:lastModifiedBy>
  <cp:lastPrinted>2011-08-10T10:47:16Z</cp:lastPrinted>
  <dcterms:created xsi:type="dcterms:W3CDTF">2009-11-03T09:33:41Z</dcterms:created>
  <dcterms:modified xsi:type="dcterms:W3CDTF">2013-10-25T08:13:05Z</dcterms:modified>
  <cp:category/>
  <cp:version/>
  <cp:contentType/>
  <cp:contentStatus/>
</cp:coreProperties>
</file>