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Table 1" sheetId="1" r:id="rId1"/>
    <sheet name="Table 2" sheetId="2" r:id="rId2"/>
    <sheet name="Table 3" sheetId="3" r:id="rId3"/>
    <sheet name="Table 4a+b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Table 16" sheetId="16" r:id="rId16"/>
    <sheet name="Table 17" sheetId="17" r:id="rId17"/>
    <sheet name="Table 18" sheetId="18" r:id="rId18"/>
    <sheet name="Table 19" sheetId="19" r:id="rId19"/>
    <sheet name="Table 20" sheetId="20" r:id="rId20"/>
    <sheet name="Table 21" sheetId="21" r:id="rId21"/>
    <sheet name="Table 22" sheetId="22" r:id="rId22"/>
    <sheet name="Table 23" sheetId="23" r:id="rId23"/>
    <sheet name="Table 24" sheetId="24" r:id="rId24"/>
    <sheet name="Table 25" sheetId="25" r:id="rId25"/>
    <sheet name="Comparison tables" sheetId="26" r:id="rId26"/>
    <sheet name="Potato storage" sheetId="27" r:id="rId27"/>
    <sheet name="Potato storage comparison" sheetId="28" r:id="rId28"/>
  </sheets>
  <externalReferences>
    <externalReference r:id="rId31"/>
  </externalReferences>
  <definedNames>
    <definedName name="_xlnm.Print_Area" localSheetId="26">'Potato storage'!$A$1:$G$97</definedName>
  </definedNames>
  <calcPr fullCalcOnLoad="1"/>
</workbook>
</file>

<file path=xl/sharedStrings.xml><?xml version="1.0" encoding="utf-8"?>
<sst xmlns="http://schemas.openxmlformats.org/spreadsheetml/2006/main" count="9705" uniqueCount="593">
  <si>
    <t>2-chloroethylphosphonicacid/mepiquat chloride</t>
  </si>
  <si>
    <t>Spring</t>
  </si>
  <si>
    <t>Undersown</t>
  </si>
  <si>
    <t>Winter</t>
  </si>
  <si>
    <t>Oilseed</t>
  </si>
  <si>
    <t>Peas &amp;</t>
  </si>
  <si>
    <t>Seed</t>
  </si>
  <si>
    <t>Early</t>
  </si>
  <si>
    <t>Maincrop</t>
  </si>
  <si>
    <t>barley</t>
  </si>
  <si>
    <t>wheat</t>
  </si>
  <si>
    <t>oats</t>
  </si>
  <si>
    <t>rape</t>
  </si>
  <si>
    <t>beans</t>
  </si>
  <si>
    <t>Linseed</t>
  </si>
  <si>
    <t>potatoes</t>
  </si>
  <si>
    <t>All crops</t>
  </si>
  <si>
    <t>.</t>
  </si>
  <si>
    <t>Azoxystrobin/chlorothalonil</t>
  </si>
  <si>
    <t>Azoxystrobin/cyproconazole</t>
  </si>
  <si>
    <t>Azoxystrobin/fenpropimorph</t>
  </si>
  <si>
    <t>Benthiavalicarb-isopropyl/Mancozeb</t>
  </si>
  <si>
    <t>Boscalid/epoxiconazole</t>
  </si>
  <si>
    <t>Carbendazim/flusilazole</t>
  </si>
  <si>
    <t>Chlorothalonil</t>
  </si>
  <si>
    <t>Chlorothalonil/flusilazole</t>
  </si>
  <si>
    <t>Chlorothalonil/flutriafol</t>
  </si>
  <si>
    <t>Chlorothalonil/picoxystrobin</t>
  </si>
  <si>
    <t>Copper oxychloride</t>
  </si>
  <si>
    <t>Cyazofamid</t>
  </si>
  <si>
    <t>Cymoxanil</t>
  </si>
  <si>
    <t>Cymoxanil/famoxadone</t>
  </si>
  <si>
    <t>Cymoxanil/mancozeb</t>
  </si>
  <si>
    <t>Cymoxanil/propamocarb hydrochloride</t>
  </si>
  <si>
    <t>Cyproconazole/propiconazole</t>
  </si>
  <si>
    <t>Cyproconazole/trifloxystrobin</t>
  </si>
  <si>
    <t>Cyprodinil</t>
  </si>
  <si>
    <t>Cyprodinil/picoxystrobin</t>
  </si>
  <si>
    <t>Difenoconazole</t>
  </si>
  <si>
    <t>Epoxiconazole</t>
  </si>
  <si>
    <t>Epoxiconazole/fenpropimorph</t>
  </si>
  <si>
    <t>Epoxiconazole/kresoxim-methyl</t>
  </si>
  <si>
    <t>Fenpropidin</t>
  </si>
  <si>
    <t>Fenpropimorph</t>
  </si>
  <si>
    <t>Fenpropimorph/flusilazole</t>
  </si>
  <si>
    <t>Fenpropimorph/pyraclostrobin</t>
  </si>
  <si>
    <t>Fenpropimorph/quinoxyfen</t>
  </si>
  <si>
    <t>Fluazinam</t>
  </si>
  <si>
    <t>Fluazinam/metalaxyl-m</t>
  </si>
  <si>
    <t>Fluoxastrobin/prothioconazole</t>
  </si>
  <si>
    <t>Fluquinconazole/prochloraz</t>
  </si>
  <si>
    <t>Flusilazole</t>
  </si>
  <si>
    <t>Mancozeb</t>
  </si>
  <si>
    <t>Mancozeb/metalaxyl-m</t>
  </si>
  <si>
    <t>Mancozeb/propamocarb hydrochloride</t>
  </si>
  <si>
    <t>Mancozeb/zoxamide</t>
  </si>
  <si>
    <t>Mandipropamid</t>
  </si>
  <si>
    <t>Metconazole</t>
  </si>
  <si>
    <t>Metrafenone</t>
  </si>
  <si>
    <t>Picoxystrobin</t>
  </si>
  <si>
    <t>Propamocarb hydrochloride</t>
  </si>
  <si>
    <t>Propiconazole/tebuconazole</t>
  </si>
  <si>
    <t>Proquinazid</t>
  </si>
  <si>
    <t>Prothioconazole</t>
  </si>
  <si>
    <t>Prothioconazole/tebuconazole</t>
  </si>
  <si>
    <t>Prothioconazole/trifloxystrobin</t>
  </si>
  <si>
    <t>Pyraclostrobin</t>
  </si>
  <si>
    <t>Quinoxyfen</t>
  </si>
  <si>
    <t>Tebuconazole</t>
  </si>
  <si>
    <t>Trifloxystrobin</t>
  </si>
  <si>
    <t>Unknown fungicide</t>
  </si>
  <si>
    <t>Bromoxynil/diflufenican/ioxynil</t>
  </si>
  <si>
    <t>Bromoxynil/ioxynil</t>
  </si>
  <si>
    <t>Bromoxynil/ioxynil/mecoprop-P</t>
  </si>
  <si>
    <t>Carfentrazone-ethyl</t>
  </si>
  <si>
    <t>Chlorotoluron</t>
  </si>
  <si>
    <t>Clopyralid/fluroxypyr/triclopyr</t>
  </si>
  <si>
    <t>Clopyralid/picloram</t>
  </si>
  <si>
    <t>Cycloxydim</t>
  </si>
  <si>
    <t>2,4-D</t>
  </si>
  <si>
    <t>2,4-DB/linuron/MCPA</t>
  </si>
  <si>
    <t>2,4-DB/MCPA</t>
  </si>
  <si>
    <t>Dicamba/MCPA/mecoprop-P</t>
  </si>
  <si>
    <t>Dicamba/mecoprop</t>
  </si>
  <si>
    <t>Dicamba/mecoprop-P</t>
  </si>
  <si>
    <t>Dichlorprop-P</t>
  </si>
  <si>
    <t>Dichlorprop-P/MCPA/mecoprop-P</t>
  </si>
  <si>
    <t>Diclofop-methyl/fenoxaprop-P-ethyl</t>
  </si>
  <si>
    <t>Diflufenican</t>
  </si>
  <si>
    <t>Diflufenican/flufenacet</t>
  </si>
  <si>
    <t>Diflufenican/Isoproturon</t>
  </si>
  <si>
    <t>Diquat</t>
  </si>
  <si>
    <t>Diquat/paraquat</t>
  </si>
  <si>
    <t>Florasulam/fluroxypyr</t>
  </si>
  <si>
    <t>Flufenacet/pendimethalin</t>
  </si>
  <si>
    <t>Fluroxypyr</t>
  </si>
  <si>
    <t>Glyphosate</t>
  </si>
  <si>
    <t>Iodosulfron-methyl-sodium</t>
  </si>
  <si>
    <t>Isoproturon</t>
  </si>
  <si>
    <t>Isoproturon/pendimethalin</t>
  </si>
  <si>
    <t>Isoproturon/trifluralin</t>
  </si>
  <si>
    <t>Linuron</t>
  </si>
  <si>
    <t>Linuron/trifluralin</t>
  </si>
  <si>
    <t>MCPA</t>
  </si>
  <si>
    <t>Mecoprop</t>
  </si>
  <si>
    <t>Mecoprop-P</t>
  </si>
  <si>
    <t>Metazachlor/quinmerac</t>
  </si>
  <si>
    <t>Metribuzin</t>
  </si>
  <si>
    <t>Metsulfuron-methyl</t>
  </si>
  <si>
    <t>Paraquat</t>
  </si>
  <si>
    <t>Pendimethalin</t>
  </si>
  <si>
    <t>Pendimethalin/picolinafen</t>
  </si>
  <si>
    <t>pinoxaden</t>
  </si>
  <si>
    <t>Propaquizafop</t>
  </si>
  <si>
    <t>Propyzamide</t>
  </si>
  <si>
    <t>Prosulfocarb</t>
  </si>
  <si>
    <t>Rimsulfuron</t>
  </si>
  <si>
    <t>Terbuthylazine/terbutryn</t>
  </si>
  <si>
    <t>Tralkoxydim</t>
  </si>
  <si>
    <t>Trifluralin</t>
  </si>
  <si>
    <t>Bifenthrin</t>
  </si>
  <si>
    <t>Chlorpyrifos</t>
  </si>
  <si>
    <t>Cypermethrin</t>
  </si>
  <si>
    <t>Deltamethrin</t>
  </si>
  <si>
    <t>Esfenvalerate</t>
  </si>
  <si>
    <t>Flonicamid</t>
  </si>
  <si>
    <t>Lambda-cyhalothrin</t>
  </si>
  <si>
    <t>Pirimicarb</t>
  </si>
  <si>
    <t>Zeta-cypermethrin</t>
  </si>
  <si>
    <t>Methiocarb</t>
  </si>
  <si>
    <t>Chlormequat with choline chloride</t>
  </si>
  <si>
    <t>2-chloroethylphosphonic acid</t>
  </si>
  <si>
    <t>Maleic hydrazide</t>
  </si>
  <si>
    <t>Trinexapac-ethyl</t>
  </si>
  <si>
    <t>Carboxin/thiram</t>
  </si>
  <si>
    <t>Clothianidin/prothioconazole</t>
  </si>
  <si>
    <t>Fludioxonil</t>
  </si>
  <si>
    <t>Fludioxonil/flutriafol</t>
  </si>
  <si>
    <t>Flutolanil</t>
  </si>
  <si>
    <t>Guazatine/imazalil</t>
  </si>
  <si>
    <t>Imazalil</t>
  </si>
  <si>
    <t>Imazalil/pencycuron</t>
  </si>
  <si>
    <t>Imazalil/thiabendazole</t>
  </si>
  <si>
    <t>Imazalil/triticonazole</t>
  </si>
  <si>
    <t>Prochloraz/triticonazole</t>
  </si>
  <si>
    <t>Silthiofam</t>
  </si>
  <si>
    <t>Tebuconazole/triazoxide</t>
  </si>
  <si>
    <t>Thiabendazole</t>
  </si>
  <si>
    <t>Thiram</t>
  </si>
  <si>
    <t>Hemp</t>
  </si>
  <si>
    <t>Fungicides</t>
  </si>
  <si>
    <t>Herbicides</t>
  </si>
  <si>
    <t>Insecticides</t>
  </si>
  <si>
    <t>Molluscicides</t>
  </si>
  <si>
    <t>Growth Regulators</t>
  </si>
  <si>
    <t>Seed treatments</t>
  </si>
  <si>
    <t>Undersown barley</t>
  </si>
  <si>
    <t>Winter barley</t>
  </si>
  <si>
    <t>Spring wheat</t>
  </si>
  <si>
    <t>Winter wheat</t>
  </si>
  <si>
    <t>Spring oats</t>
  </si>
  <si>
    <t>Winter oats</t>
  </si>
  <si>
    <t>Oilseed rape</t>
  </si>
  <si>
    <t>Peas &amp; beans</t>
  </si>
  <si>
    <t>Triticale</t>
  </si>
  <si>
    <t>Seed potatoes</t>
  </si>
  <si>
    <t>Total</t>
  </si>
  <si>
    <t>%</t>
  </si>
  <si>
    <t>All pesticides</t>
  </si>
  <si>
    <t>(ha)</t>
  </si>
  <si>
    <r>
      <rPr>
        <sz val="10"/>
        <rFont val="Arial"/>
        <family val="0"/>
      </rPr>
      <t>Spring barley</t>
    </r>
  </si>
  <si>
    <t>Beta-cyfluthrin/imidacloprid</t>
  </si>
  <si>
    <t>Bitertanol/fuberidazole/imidacloprid</t>
  </si>
  <si>
    <t>Imidacloprid/tebuconazole/triazoxide</t>
  </si>
  <si>
    <t>Prothioconazole/tebuconazole/triazoxide</t>
  </si>
  <si>
    <t xml:space="preserve"> Di-1-P-menthene</t>
  </si>
  <si>
    <t>Alpha-cypermethrin</t>
  </si>
  <si>
    <t>Metaldehyde</t>
  </si>
  <si>
    <t>Dimethenamid-P/metazachlor/quinmerac</t>
  </si>
  <si>
    <t>Amidosulfuron</t>
  </si>
  <si>
    <t>Carfentrazone-ethyl/metsulfuron-methyl</t>
  </si>
  <si>
    <t>Metsulfuron-methyl/thifensulfuron-methyl</t>
  </si>
  <si>
    <t>Metsulfuron-methyl/tribenuron-methyl</t>
  </si>
  <si>
    <t>iodosulfron-methyl-sodium/mesosulfuron-methyl</t>
  </si>
  <si>
    <t>Thifensulfuron-methyl/tribenuron-methyl</t>
  </si>
  <si>
    <t>Chlorothalonil/cyproconazole/propiconazole</t>
  </si>
  <si>
    <t>Azoxystrobin</t>
  </si>
  <si>
    <t>Chlorothalonil/propamocarbhydrochloride</t>
  </si>
  <si>
    <t>Epoxiconazole/fenpropimorph/kresoxim-methyl</t>
  </si>
  <si>
    <t>Epoxiconazole/fenpropimorph/metrafenone</t>
  </si>
  <si>
    <t>Fenamidone/propamocarbhydrochloride</t>
  </si>
  <si>
    <t>Fluopicolide/propamocarbhydrochloride</t>
  </si>
  <si>
    <t>Chlormequat</t>
  </si>
  <si>
    <t>Amidosulfuron/iodosulfron-methyl-sodium</t>
  </si>
  <si>
    <t>Size group (hectares)</t>
  </si>
  <si>
    <t xml:space="preserve"> </t>
  </si>
  <si>
    <t>&lt; 2</t>
  </si>
  <si>
    <t>2 &lt; 5</t>
  </si>
  <si>
    <t>5 &lt; 10</t>
  </si>
  <si>
    <t>10 &lt; 20</t>
  </si>
  <si>
    <t>20 &lt; 40</t>
  </si>
  <si>
    <t>40 +</t>
  </si>
  <si>
    <t>County</t>
  </si>
  <si>
    <t>Holdings sampled</t>
  </si>
  <si>
    <t>Antrim</t>
  </si>
  <si>
    <t>Armagh</t>
  </si>
  <si>
    <t>Down</t>
  </si>
  <si>
    <t>Fermanagh</t>
  </si>
  <si>
    <t>Londonderry</t>
  </si>
  <si>
    <t>Tyrone</t>
  </si>
  <si>
    <t>Northern Ireland</t>
  </si>
  <si>
    <r>
      <t xml:space="preserve">Table 1: </t>
    </r>
    <r>
      <rPr>
        <b/>
        <sz val="10"/>
        <rFont val="Times New Roman"/>
        <family val="1"/>
      </rPr>
      <t xml:space="preserve">    Number of farms in each size class with arable crops in the Northern Ireland June 2008 census and the number of samples from each class.</t>
    </r>
  </si>
  <si>
    <t>Crop</t>
  </si>
  <si>
    <t>Number of crops surveyed</t>
  </si>
  <si>
    <t>Survey area (ha)</t>
  </si>
  <si>
    <t>Proportion of crops surveyed (%)</t>
  </si>
  <si>
    <r>
      <t xml:space="preserve">Table 2: </t>
    </r>
    <r>
      <rPr>
        <b/>
        <sz val="10"/>
        <rFont val="Times New Roman"/>
        <family val="1"/>
      </rPr>
      <t xml:space="preserve">    The total number and area (hectares) of crops sampled, and the proportion (%) of the total area of arable crops surveyed in Northern Ireland, 2008.</t>
    </r>
  </si>
  <si>
    <t>Maincrop potatoes</t>
  </si>
  <si>
    <t>Pesticide type</t>
  </si>
  <si>
    <t>Other</t>
  </si>
  <si>
    <t xml:space="preserve">                    type in Northern Ireland 2008.</t>
  </si>
  <si>
    <r>
      <t>Table 3:</t>
    </r>
    <r>
      <rPr>
        <b/>
        <sz val="10"/>
        <rFont val="Times New Roman"/>
        <family val="1"/>
      </rPr>
      <t xml:space="preserve">     Estimated area (hectares) of arable crops grown regionally in Northern Ireland 2008.</t>
    </r>
  </si>
  <si>
    <t>Herbicides &amp; desiccants</t>
  </si>
  <si>
    <t>Sp ha</t>
  </si>
  <si>
    <t>Spring barley</t>
  </si>
  <si>
    <r>
      <t>Early potato</t>
    </r>
    <r>
      <rPr>
        <sz val="10"/>
        <rFont val="Arial"/>
        <family val="0"/>
      </rPr>
      <t>es</t>
    </r>
  </si>
  <si>
    <r>
      <t xml:space="preserve">Table 6:   </t>
    </r>
    <r>
      <rPr>
        <b/>
        <sz val="10"/>
        <rFont val="Times New Roman"/>
        <family val="1"/>
      </rPr>
      <t xml:space="preserve">  Total quantity (kilograms) of each pesticide type used on arable crops in Northern Ireland 2008.</t>
    </r>
  </si>
  <si>
    <t>sp apps</t>
  </si>
  <si>
    <r>
      <t>Spring Linse</t>
    </r>
    <r>
      <rPr>
        <sz val="10"/>
        <rFont val="Arial"/>
        <family val="0"/>
      </rPr>
      <t>ed</t>
    </r>
  </si>
  <si>
    <t>Pesticide type &amp; formulation</t>
  </si>
  <si>
    <t xml:space="preserve">Fungicides        </t>
  </si>
  <si>
    <t>All fungicides</t>
  </si>
  <si>
    <t>All herbicides &amp; desiccants</t>
  </si>
  <si>
    <t xml:space="preserve">Insecticides      </t>
  </si>
  <si>
    <t>All insecticides</t>
  </si>
  <si>
    <t xml:space="preserve">Molluscicides     </t>
  </si>
  <si>
    <t>All molluscicides</t>
  </si>
  <si>
    <t xml:space="preserve">Growth regulators </t>
  </si>
  <si>
    <t xml:space="preserve">All growth regulators </t>
  </si>
  <si>
    <t xml:space="preserve">Seed treatments  </t>
  </si>
  <si>
    <t xml:space="preserve">All seed treatments  </t>
  </si>
  <si>
    <r>
      <t>Table 8:</t>
    </r>
    <r>
      <rPr>
        <b/>
        <sz val="10"/>
        <rFont val="Times New Roman"/>
        <family val="1"/>
      </rPr>
      <t xml:space="preserve">     Estimated area (spray-hectares) of arable crops treated with pesticide formulations in Northern Ireland in 2008.</t>
    </r>
  </si>
  <si>
    <t>All growth regulators</t>
  </si>
  <si>
    <r>
      <t xml:space="preserve">Table 10: </t>
    </r>
    <r>
      <rPr>
        <b/>
        <sz val="10"/>
        <rFont val="Times New Roman"/>
        <family val="1"/>
      </rPr>
      <t xml:space="preserve">    The fifty active ingredients most extensively used on arable crops in Northern</t>
    </r>
  </si>
  <si>
    <t>Active ingredient</t>
  </si>
  <si>
    <t>Treated area (sp ha)</t>
  </si>
  <si>
    <r>
      <t>Table 11:</t>
    </r>
    <r>
      <rPr>
        <b/>
        <sz val="10"/>
        <rFont val="Times New Roman"/>
        <family val="1"/>
      </rPr>
      <t xml:space="preserve">     The fifty active ingredients most extensively used on arable crops in Northern</t>
    </r>
  </si>
  <si>
    <t>Quantity (kg)</t>
  </si>
  <si>
    <r>
      <t>Early potato</t>
    </r>
    <r>
      <rPr>
        <sz val="10"/>
        <rFont val="Times New Roman"/>
        <family val="1"/>
      </rPr>
      <t>es</t>
    </r>
  </si>
  <si>
    <r>
      <t>Spring barley</t>
    </r>
  </si>
  <si>
    <r>
      <t>Spring Linse</t>
    </r>
    <r>
      <rPr>
        <sz val="10"/>
        <rFont val="Times New Roman"/>
        <family val="1"/>
      </rPr>
      <t>ed</t>
    </r>
  </si>
  <si>
    <t>Spring barley</t>
  </si>
  <si>
    <r>
      <t>Undersown barley</t>
    </r>
  </si>
  <si>
    <r>
      <t>Winter barley</t>
    </r>
  </si>
  <si>
    <r>
      <t>Spring wheat</t>
    </r>
  </si>
  <si>
    <r>
      <t>Winter wheat</t>
    </r>
  </si>
  <si>
    <r>
      <t>Spring oats</t>
    </r>
  </si>
  <si>
    <r>
      <t>Winter oats</t>
    </r>
  </si>
  <si>
    <r>
      <t>Oilseed rape</t>
    </r>
  </si>
  <si>
    <r>
      <t>Peas &amp; beans</t>
    </r>
  </si>
  <si>
    <r>
      <t>Hemp</t>
    </r>
  </si>
  <si>
    <r>
      <t>Seed potatoes</t>
    </r>
  </si>
  <si>
    <r>
      <t>Maincrop potatoes</t>
    </r>
  </si>
  <si>
    <t xml:space="preserve">Other </t>
  </si>
  <si>
    <r>
      <t xml:space="preserve">Table 9: </t>
    </r>
    <r>
      <rPr>
        <b/>
        <sz val="10"/>
        <rFont val="Times New Roman"/>
        <family val="1"/>
      </rPr>
      <t xml:space="preserve">   Estimated quantities (kilograms) of pesticide formulations used on arable crops in Northern Ireland in 2008.</t>
    </r>
  </si>
  <si>
    <r>
      <t>Chlorothalonil</t>
    </r>
  </si>
  <si>
    <r>
      <t>Glyphosate</t>
    </r>
  </si>
  <si>
    <r>
      <t>Prothioconazole</t>
    </r>
  </si>
  <si>
    <r>
      <t>Metsulfuron-methyl</t>
    </r>
  </si>
  <si>
    <r>
      <t>Fluazinam</t>
    </r>
  </si>
  <si>
    <r>
      <t>Epoxiconazole</t>
    </r>
  </si>
  <si>
    <r>
      <t>Esfenvalerate</t>
    </r>
  </si>
  <si>
    <r>
      <t>Fenpropimorph</t>
    </r>
  </si>
  <si>
    <r>
      <t>Isoproturon</t>
    </r>
  </si>
  <si>
    <r>
      <t>Propamocarb hydrochloride</t>
    </r>
  </si>
  <si>
    <r>
      <t>Chlormequat</t>
    </r>
  </si>
  <si>
    <r>
      <t>Tribenuron-methyl</t>
    </r>
  </si>
  <si>
    <r>
      <t>Mancozeb</t>
    </r>
  </si>
  <si>
    <r>
      <t>Lambda-cyhalothrin</t>
    </r>
  </si>
  <si>
    <r>
      <t>Azoxystrobin</t>
    </r>
  </si>
  <si>
    <r>
      <t>Diquat</t>
    </r>
  </si>
  <si>
    <r>
      <t>Tebuconazole</t>
    </r>
  </si>
  <si>
    <r>
      <t>Cymoxanil</t>
    </r>
  </si>
  <si>
    <r>
      <t>Mecoprop-P</t>
    </r>
  </si>
  <si>
    <r>
      <t>Fluroxypyr</t>
    </r>
  </si>
  <si>
    <r>
      <t>Propiconazole</t>
    </r>
  </si>
  <si>
    <r>
      <t>Fluopicolide</t>
    </r>
  </si>
  <si>
    <r>
      <t>Flusilazole</t>
    </r>
  </si>
  <si>
    <r>
      <t>Cyproconazole</t>
    </r>
  </si>
  <si>
    <r>
      <t>Fluoxastrobin</t>
    </r>
  </si>
  <si>
    <r>
      <t>Diflufenican</t>
    </r>
  </si>
  <si>
    <r>
      <t>Cypermethrin</t>
    </r>
  </si>
  <si>
    <r>
      <t>Trinexapac-e</t>
    </r>
    <r>
      <rPr>
        <sz val="10"/>
        <rFont val="Times New Roman"/>
        <family val="1"/>
      </rPr>
      <t>thyl</t>
    </r>
  </si>
  <si>
    <r>
      <t>Mecoprop</t>
    </r>
  </si>
  <si>
    <t>Thifensulfuron-methyl</t>
  </si>
  <si>
    <r>
      <t>Picoxystrobin</t>
    </r>
  </si>
  <si>
    <r>
      <t>Trifloxystrobin</t>
    </r>
  </si>
  <si>
    <r>
      <t>Pendimethalin</t>
    </r>
  </si>
  <si>
    <r>
      <t>Pyraclostrobin</t>
    </r>
  </si>
  <si>
    <r>
      <t>Florasulam</t>
    </r>
  </si>
  <si>
    <r>
      <t>Kresoxim-methyl</t>
    </r>
  </si>
  <si>
    <r>
      <t>Metribuzin</t>
    </r>
  </si>
  <si>
    <r>
      <t>MCPA</t>
    </r>
  </si>
  <si>
    <r>
      <t>Carbendazim</t>
    </r>
  </si>
  <si>
    <r>
      <t>Pinoxaden</t>
    </r>
  </si>
  <si>
    <r>
      <t>Boscalid</t>
    </r>
  </si>
  <si>
    <t>Fluquinconazole</t>
  </si>
  <si>
    <r>
      <t>Prochloraz</t>
    </r>
  </si>
  <si>
    <r>
      <t>Flufenacet</t>
    </r>
  </si>
  <si>
    <r>
      <t>Metrafenone</t>
    </r>
  </si>
  <si>
    <r>
      <t>Dicamba</t>
    </r>
  </si>
  <si>
    <r>
      <t>Iodosu</t>
    </r>
    <r>
      <rPr>
        <sz val="10"/>
        <rFont val="Times New Roman"/>
        <family val="1"/>
      </rPr>
      <t>lfron-methyl-Sodium</t>
    </r>
  </si>
  <si>
    <r>
      <t>2-chloro</t>
    </r>
    <r>
      <rPr>
        <sz val="10"/>
        <rFont val="Times New Roman"/>
        <family val="1"/>
      </rPr>
      <t>ethylphosphonic acid</t>
    </r>
  </si>
  <si>
    <r>
      <t>Glyphosate</t>
    </r>
  </si>
  <si>
    <r>
      <t>Mancozeb</t>
    </r>
  </si>
  <si>
    <r>
      <t>Chlorothalonil</t>
    </r>
  </si>
  <si>
    <r>
      <t>Chlormequat</t>
    </r>
  </si>
  <si>
    <r>
      <t>Isoproturon</t>
    </r>
  </si>
  <si>
    <r>
      <t>Propamocarb hydrochloride</t>
    </r>
  </si>
  <si>
    <r>
      <t>Mecoprop-P</t>
    </r>
  </si>
  <si>
    <r>
      <t>Diquat</t>
    </r>
  </si>
  <si>
    <r>
      <t>Fenpropimorph</t>
    </r>
  </si>
  <si>
    <r>
      <t>Fluazinam</t>
    </r>
  </si>
  <si>
    <r>
      <t>Prosulfocarb</t>
    </r>
  </si>
  <si>
    <r>
      <t>Mecoprop</t>
    </r>
  </si>
  <si>
    <r>
      <t>Pendimethalin</t>
    </r>
  </si>
  <si>
    <r>
      <t>MCPA</t>
    </r>
  </si>
  <si>
    <r>
      <t>Metribuzin</t>
    </r>
  </si>
  <si>
    <r>
      <t>Prothioconazole</t>
    </r>
  </si>
  <si>
    <r>
      <t>Epoxiconazole</t>
    </r>
  </si>
  <si>
    <r>
      <t>Chlorotoluron</t>
    </r>
  </si>
  <si>
    <r>
      <t>Azoxystrobin</t>
    </r>
  </si>
  <si>
    <r>
      <t>Tebuconazole</t>
    </r>
  </si>
  <si>
    <r>
      <t>Flusilazole</t>
    </r>
  </si>
  <si>
    <r>
      <t>Chlormequat with choline chloride</t>
    </r>
  </si>
  <si>
    <r>
      <t>Fluroxypyr</t>
    </r>
  </si>
  <si>
    <r>
      <t>Cymoxanil</t>
    </r>
  </si>
  <si>
    <r>
      <t>Propiconazole</t>
    </r>
  </si>
  <si>
    <r>
      <t>Chlorpyrifos</t>
    </r>
  </si>
  <si>
    <r>
      <t>2,4-DB</t>
    </r>
  </si>
  <si>
    <r>
      <t>Trifluralin</t>
    </r>
  </si>
  <si>
    <r>
      <t>Fluopicolide</t>
    </r>
  </si>
  <si>
    <r>
      <t>Linuron</t>
    </r>
  </si>
  <si>
    <r>
      <t>Fluoxastrobin</t>
    </r>
  </si>
  <si>
    <r>
      <t>Diflufenican</t>
    </r>
  </si>
  <si>
    <r>
      <t>Boscalid</t>
    </r>
  </si>
  <si>
    <r>
      <t>Prochloraz</t>
    </r>
  </si>
  <si>
    <r>
      <t>2-chloroethylphosphonic acid</t>
    </r>
  </si>
  <si>
    <r>
      <t>Cyproconazole</t>
    </r>
  </si>
  <si>
    <r>
      <t>Pyraclostrobin</t>
    </r>
  </si>
  <si>
    <r>
      <t>Trinexapac-ethyl</t>
    </r>
  </si>
  <si>
    <r>
      <t>Paraquat</t>
    </r>
  </si>
  <si>
    <r>
      <t>Picoxystrobin</t>
    </r>
  </si>
  <si>
    <r>
      <t>Trifloxystrobin</t>
    </r>
  </si>
  <si>
    <r>
      <t>Kresoxim-methyl</t>
    </r>
  </si>
  <si>
    <r>
      <t>Flufenacet</t>
    </r>
  </si>
  <si>
    <r>
      <t>Cyprodinil</t>
    </r>
  </si>
  <si>
    <r>
      <t>Bromoxynil</t>
    </r>
  </si>
  <si>
    <r>
      <t>Ioxynil</t>
    </r>
  </si>
  <si>
    <r>
      <t>Fenpropidin</t>
    </r>
  </si>
  <si>
    <r>
      <t>Carbendazim</t>
    </r>
  </si>
  <si>
    <r>
      <t>Propyzamide</t>
    </r>
  </si>
  <si>
    <r>
      <t>Cyazofamid</t>
    </r>
  </si>
  <si>
    <r>
      <t>Spring barley</t>
    </r>
  </si>
  <si>
    <r>
      <t>Undersown barley</t>
    </r>
  </si>
  <si>
    <r>
      <t>Winter barley</t>
    </r>
  </si>
  <si>
    <r>
      <t>Spring wheat</t>
    </r>
  </si>
  <si>
    <r>
      <t>Winter wheat</t>
    </r>
  </si>
  <si>
    <r>
      <t>Spring oats</t>
    </r>
  </si>
  <si>
    <r>
      <t>Winter oats</t>
    </r>
  </si>
  <si>
    <r>
      <t>Oilseed rape</t>
    </r>
  </si>
  <si>
    <r>
      <t>Peas &amp; beans</t>
    </r>
  </si>
  <si>
    <r>
      <t>Hemp</t>
    </r>
  </si>
  <si>
    <r>
      <t>Spring Linseed</t>
    </r>
  </si>
  <si>
    <r>
      <t>Triticale</t>
    </r>
  </si>
  <si>
    <r>
      <t>Seed potatoes</t>
    </r>
  </si>
  <si>
    <r>
      <t>Early potatoes</t>
    </r>
  </si>
  <si>
    <t>Pinoxaden</t>
  </si>
  <si>
    <t>&lt;1</t>
  </si>
  <si>
    <t>Basic</t>
  </si>
  <si>
    <t>General</t>
  </si>
  <si>
    <t xml:space="preserve"> area (ha)</t>
  </si>
  <si>
    <t>disease</t>
  </si>
  <si>
    <t>All</t>
  </si>
  <si>
    <t>of</t>
  </si>
  <si>
    <t>Quantity</t>
  </si>
  <si>
    <t>Mildew</t>
  </si>
  <si>
    <t>control</t>
  </si>
  <si>
    <t>reasons</t>
  </si>
  <si>
    <t>treatment</t>
  </si>
  <si>
    <t>(kgs)</t>
  </si>
  <si>
    <t>Red</t>
  </si>
  <si>
    <t>Volunteer</t>
  </si>
  <si>
    <t>area (ha)</t>
  </si>
  <si>
    <t>weed</t>
  </si>
  <si>
    <t>Ground</t>
  </si>
  <si>
    <t>Corn</t>
  </si>
  <si>
    <t>dead</t>
  </si>
  <si>
    <t>oil seed</t>
  </si>
  <si>
    <t>Cleavers</t>
  </si>
  <si>
    <t>Desiccation</t>
  </si>
  <si>
    <t>Fat hen</t>
  </si>
  <si>
    <t>preparation</t>
  </si>
  <si>
    <t>Chickweed</t>
  </si>
  <si>
    <t>marigold</t>
  </si>
  <si>
    <t>Nettles</t>
  </si>
  <si>
    <t>nettle</t>
  </si>
  <si>
    <t>Mayweed</t>
  </si>
  <si>
    <t>Headlands</t>
  </si>
  <si>
    <t xml:space="preserve"> reasons</t>
  </si>
  <si>
    <t>All Herbicides &amp; desiccants</t>
  </si>
  <si>
    <t>Aphids</t>
  </si>
  <si>
    <t>Leatherjackets</t>
  </si>
  <si>
    <t>Slugs</t>
  </si>
  <si>
    <t>All reasons</t>
  </si>
  <si>
    <t>Basic area (ha) of treatment</t>
  </si>
  <si>
    <t>Quantity (kgs)</t>
  </si>
  <si>
    <t>Growth</t>
  </si>
  <si>
    <t>regulation</t>
  </si>
  <si>
    <t>Growth regulators</t>
  </si>
  <si>
    <t>2-chloroethylphosphonic acid/mepiquat chloride</t>
  </si>
  <si>
    <t>Ear</t>
  </si>
  <si>
    <t>wash</t>
  </si>
  <si>
    <t>Headwash</t>
  </si>
  <si>
    <t>Redshank</t>
  </si>
  <si>
    <t>Net</t>
  </si>
  <si>
    <t>blotch</t>
  </si>
  <si>
    <t>Groundsel</t>
  </si>
  <si>
    <t>Pesticide Type &amp; Formulation</t>
  </si>
  <si>
    <t>Herbicides &amp; Dessicants</t>
  </si>
  <si>
    <t>All herbicides &amp; dessicants</t>
  </si>
  <si>
    <t>insect</t>
  </si>
  <si>
    <t>Blight</t>
  </si>
  <si>
    <t>Chlorothalonil/propamocarb hydrochloride</t>
  </si>
  <si>
    <t>Fenamidone/propamocarb hydrochloride</t>
  </si>
  <si>
    <t>Fluopicolide/propamocarb hydrochloride</t>
  </si>
  <si>
    <t>Pesticide type formulation</t>
  </si>
  <si>
    <t>Rust</t>
  </si>
  <si>
    <t>Scutch</t>
  </si>
  <si>
    <t>Broomgrass</t>
  </si>
  <si>
    <t>Survey Year</t>
  </si>
  <si>
    <t>Differences between:</t>
  </si>
  <si>
    <t>2008-90</t>
  </si>
  <si>
    <t>2008-92</t>
  </si>
  <si>
    <t>2008-94</t>
  </si>
  <si>
    <t>2008-96</t>
  </si>
  <si>
    <t>2008-98</t>
  </si>
  <si>
    <t>2008-00</t>
  </si>
  <si>
    <t>2008-02</t>
  </si>
  <si>
    <t>2008-04</t>
  </si>
  <si>
    <t>2008-06</t>
  </si>
  <si>
    <t>Cereals</t>
  </si>
  <si>
    <t>Undersown wheat</t>
  </si>
  <si>
    <t>Undersown oats</t>
  </si>
  <si>
    <t>All cereals</t>
  </si>
  <si>
    <t>Spring oilseed rape</t>
  </si>
  <si>
    <t>Winter oilseed rape</t>
  </si>
  <si>
    <t>All oilseed rape *</t>
  </si>
  <si>
    <t>Maize</t>
  </si>
  <si>
    <t>Lupins</t>
  </si>
  <si>
    <t>Set-aside</t>
  </si>
  <si>
    <t>Potatoes</t>
  </si>
  <si>
    <t>Early potatoes</t>
  </si>
  <si>
    <t>All potatoes</t>
  </si>
  <si>
    <t>**43,447</t>
  </si>
  <si>
    <t>* both winter &amp; spring oilseed rape</t>
  </si>
  <si>
    <t>**excluding potatoes</t>
  </si>
  <si>
    <t>sp ha</t>
  </si>
  <si>
    <t xml:space="preserve">    Carbamates</t>
  </si>
  <si>
    <t xml:space="preserve">    Organochlorines</t>
  </si>
  <si>
    <t xml:space="preserve">    Organophosphates</t>
  </si>
  <si>
    <t xml:space="preserve">    Pyrethroids</t>
  </si>
  <si>
    <t xml:space="preserve">    Azomethine</t>
  </si>
  <si>
    <t xml:space="preserve">    Neonicotinoid</t>
  </si>
  <si>
    <t xml:space="preserve">    Feeding blocker</t>
  </si>
  <si>
    <t xml:space="preserve">    Mixed Formulations</t>
  </si>
  <si>
    <t xml:space="preserve">    Unknown insecticides</t>
  </si>
  <si>
    <t>Mixed formulations</t>
  </si>
  <si>
    <t>Area grown (ha)</t>
  </si>
  <si>
    <t>tonnes</t>
  </si>
  <si>
    <t xml:space="preserve">    Unknown Insecticide</t>
  </si>
  <si>
    <t>0.38*</t>
  </si>
  <si>
    <t>*  Seed treatments on potatoes not recorded</t>
  </si>
  <si>
    <t>&lt;0.001</t>
  </si>
  <si>
    <t>&lt;0.0001</t>
  </si>
  <si>
    <t>2006-00</t>
  </si>
  <si>
    <t>2006-02</t>
  </si>
  <si>
    <t>2006-04</t>
  </si>
  <si>
    <t xml:space="preserve">    Neonicotinoid </t>
  </si>
  <si>
    <t xml:space="preserve">    Mixed Formulation</t>
  </si>
  <si>
    <t>*</t>
  </si>
  <si>
    <t>&lt;0.01</t>
  </si>
  <si>
    <t>*  Seed treatments not recorded</t>
  </si>
  <si>
    <t xml:space="preserve">   Unknown insecticide</t>
  </si>
  <si>
    <t xml:space="preserve">   Azomethine</t>
  </si>
  <si>
    <t>&lt; 0.1</t>
  </si>
  <si>
    <t>&lt;.01</t>
  </si>
  <si>
    <t xml:space="preserve">    Unkown insecticide</t>
  </si>
  <si>
    <t>&lt; 0.01</t>
  </si>
  <si>
    <t xml:space="preserve">    Azomethines</t>
  </si>
  <si>
    <t>Location of holding</t>
  </si>
  <si>
    <t>Ware</t>
  </si>
  <si>
    <t>Ware potatoes</t>
  </si>
  <si>
    <t>Total quantity treated (tt)</t>
  </si>
  <si>
    <t xml:space="preserve">                      Ireland, 2008.</t>
  </si>
  <si>
    <t>Total quantity (kg)</t>
  </si>
  <si>
    <t xml:space="preserve">                     Northern Ireland, 2008.</t>
  </si>
  <si>
    <t>Active ingredients</t>
  </si>
  <si>
    <t xml:space="preserve">                     (weighted).</t>
  </si>
  <si>
    <t xml:space="preserve">                     by weight (kilograms).</t>
  </si>
  <si>
    <t>Quantity used (kg)</t>
  </si>
  <si>
    <t>Chlorpropham</t>
  </si>
  <si>
    <t xml:space="preserve">                     stored in Northern Ireland, 2008.</t>
  </si>
  <si>
    <t>Type of storage building</t>
  </si>
  <si>
    <t>Barn store</t>
  </si>
  <si>
    <t>Boxed</t>
  </si>
  <si>
    <t>Bulk</t>
  </si>
  <si>
    <t>Unknown</t>
  </si>
  <si>
    <t>All barn stores</t>
  </si>
  <si>
    <t>Modified Barn</t>
  </si>
  <si>
    <t>All modified barns</t>
  </si>
  <si>
    <t>Purpose built ventilated store</t>
  </si>
  <si>
    <t>All purpose built ventilated stores</t>
  </si>
  <si>
    <t>Refrigerated store</t>
  </si>
  <si>
    <t>All refrigerated stores</t>
  </si>
  <si>
    <t>Type of storage method</t>
  </si>
  <si>
    <t>Difference between:</t>
  </si>
  <si>
    <t>Quantity stored (t)</t>
  </si>
  <si>
    <t>Quantity treated (tt)</t>
  </si>
  <si>
    <t>Quantity of pesticides (kg)</t>
  </si>
  <si>
    <t>Quantity untreated (t)</t>
  </si>
  <si>
    <t>Reserved potatoes</t>
  </si>
  <si>
    <r>
      <t xml:space="preserve">Table 12:  </t>
    </r>
    <r>
      <rPr>
        <b/>
        <sz val="10"/>
        <rFont val="Times New Roman"/>
        <family val="1"/>
      </rPr>
      <t xml:space="preserve">   Spring barley: pesticide-treated area (spray-hectares), weights of pesticides applied (kilograms) and reason for use.</t>
    </r>
  </si>
  <si>
    <r>
      <t xml:space="preserve">Table 16: </t>
    </r>
    <r>
      <rPr>
        <b/>
        <sz val="10"/>
        <rFont val="Times New Roman"/>
        <family val="1"/>
      </rPr>
      <t xml:space="preserve">    Winter wheat: pesticide-treated area (spray-hectares), weights of pesticides applied (kilograms) and reason for use.</t>
    </r>
  </si>
  <si>
    <r>
      <t xml:space="preserve">Table 13:    </t>
    </r>
    <r>
      <rPr>
        <b/>
        <sz val="10"/>
        <rFont val="Times New Roman"/>
        <family val="1"/>
      </rPr>
      <t xml:space="preserve"> Undersown barley: pesticide-treated area (spray-hectares), weights of pesticides applied (kilograms) and reason for use.</t>
    </r>
  </si>
  <si>
    <r>
      <t xml:space="preserve">Table 14:  </t>
    </r>
    <r>
      <rPr>
        <b/>
        <sz val="10"/>
        <rFont val="Times New Roman"/>
        <family val="1"/>
      </rPr>
      <t xml:space="preserve">   Winter barley: pesticide-treated area (spray-hectares), weights of pesticides applied (kilograms) and reason for use.</t>
    </r>
  </si>
  <si>
    <r>
      <t xml:space="preserve">Table 15:   </t>
    </r>
    <r>
      <rPr>
        <b/>
        <sz val="10"/>
        <rFont val="Times New Roman"/>
        <family val="1"/>
      </rPr>
      <t xml:space="preserve">  Spring wheat: pesticide-treated area (spray-hectares), weights of pesticides applied (kilograms) and reason for use.</t>
    </r>
  </si>
  <si>
    <r>
      <t xml:space="preserve">Table 17: </t>
    </r>
    <r>
      <rPr>
        <b/>
        <sz val="10"/>
        <rFont val="Times New Roman"/>
        <family val="1"/>
      </rPr>
      <t xml:space="preserve">    Spring oats: pesticide-treated area (spray-hectares), weights of pesticides applied (kilograms) and reason for use.</t>
    </r>
  </si>
  <si>
    <r>
      <t xml:space="preserve">Table 18:     </t>
    </r>
    <r>
      <rPr>
        <b/>
        <sz val="10"/>
        <rFont val="Times New Roman"/>
        <family val="1"/>
      </rPr>
      <t xml:space="preserve"> Winter oats: pesticide-treated area (spray-hectares), weights of pesticides applied (kilograms) and reason for use.</t>
    </r>
  </si>
  <si>
    <r>
      <rPr>
        <sz val="9"/>
        <color indexed="8"/>
        <rFont val="Arial"/>
        <family val="0"/>
      </rPr>
      <t>.</t>
    </r>
  </si>
  <si>
    <r>
      <t>Chlorpropham</t>
    </r>
  </si>
  <si>
    <r>
      <t>Table 19:</t>
    </r>
    <r>
      <rPr>
        <b/>
        <sz val="10"/>
        <rFont val="Times New Roman"/>
        <family val="1"/>
      </rPr>
      <t xml:space="preserve">     Seed potatoes: pesticide-treated area (spray-hectares), weights of pesticides applied (kilograms) and reason for use.</t>
    </r>
  </si>
  <si>
    <r>
      <t xml:space="preserve">Table 20: </t>
    </r>
    <r>
      <rPr>
        <b/>
        <sz val="10"/>
        <rFont val="Times New Roman"/>
        <family val="1"/>
      </rPr>
      <t xml:space="preserve">    Early potatoes: pesticide-treated area (spray-hectares), weights of pesticides applied (kilograms) and reason for use.</t>
    </r>
  </si>
  <si>
    <r>
      <t>Table 21:</t>
    </r>
    <r>
      <rPr>
        <b/>
        <sz val="10"/>
        <rFont val="Times New Roman"/>
        <family val="1"/>
      </rPr>
      <t xml:space="preserve">     Maincrop potatoes: pesticide-treated area (spray-hectares), weights of pesticides applied (kilograms) and reason for use.</t>
    </r>
  </si>
  <si>
    <r>
      <t>Table 22</t>
    </r>
    <r>
      <rPr>
        <b/>
        <sz val="10"/>
        <rFont val="Times New Roman"/>
        <family val="1"/>
      </rPr>
      <t xml:space="preserve"> Oilseed rape: pesticide-treated area (spray-hectares), quantities of pesticides applied (kilograms) and reason for use.</t>
    </r>
  </si>
  <si>
    <r>
      <t xml:space="preserve">Table 23:    </t>
    </r>
    <r>
      <rPr>
        <b/>
        <sz val="10"/>
        <rFont val="Times New Roman"/>
        <family val="1"/>
      </rPr>
      <t xml:space="preserve"> Peas &amp; beans: pesticide-treated area (spray-hectares), weights of pesticides applied (kilograms) and reason for use.</t>
    </r>
  </si>
  <si>
    <r>
      <t xml:space="preserve">Table 24:    </t>
    </r>
    <r>
      <rPr>
        <b/>
        <sz val="10"/>
        <rFont val="Times New Roman"/>
        <family val="1"/>
      </rPr>
      <t xml:space="preserve"> Hemp: pesticide-treated area (spray-hectares), weights of pesticides applied (kilograms) and reason for use.</t>
    </r>
  </si>
  <si>
    <r>
      <t xml:space="preserve">Table 25:    </t>
    </r>
    <r>
      <rPr>
        <b/>
        <sz val="10"/>
        <rFont val="Times New Roman"/>
        <family val="1"/>
      </rPr>
      <t xml:space="preserve"> Spring linseed: pesticide-treated area (spray-hectares), weights of pesticides applied (kilograms) and reason for use.</t>
    </r>
  </si>
  <si>
    <r>
      <t>Table 45:</t>
    </r>
    <r>
      <rPr>
        <b/>
        <sz val="10"/>
        <rFont val="Times New Roman"/>
        <family val="1"/>
      </rPr>
      <t xml:space="preserve">    Estimated quantity (tonnes) of potato crops stored regionally in Northern Ireland, 2008.</t>
    </r>
  </si>
  <si>
    <r>
      <t xml:space="preserve">Table 46: </t>
    </r>
    <r>
      <rPr>
        <b/>
        <sz val="10"/>
        <rFont val="Times New Roman"/>
        <family val="1"/>
      </rPr>
      <t xml:space="preserve">   Estimated quantity (treated tonnes) of potatoes stored regionally in Northern Ireland, 2008.</t>
    </r>
  </si>
  <si>
    <r>
      <t xml:space="preserve">Table 47: </t>
    </r>
    <r>
      <rPr>
        <b/>
        <sz val="10"/>
        <rFont val="Times New Roman"/>
        <family val="1"/>
      </rPr>
      <t xml:space="preserve">   The weight of pesticides (kilograms) applied regionally to potatoes stored in Northern</t>
    </r>
  </si>
  <si>
    <r>
      <t xml:space="preserve">Table 48: </t>
    </r>
    <r>
      <rPr>
        <b/>
        <sz val="10"/>
        <rFont val="Times New Roman"/>
        <family val="1"/>
      </rPr>
      <t xml:space="preserve">   Estimated quantity (treated tonnes) of potatoes in storage receiving pesticide treatment in </t>
    </r>
  </si>
  <si>
    <r>
      <t xml:space="preserve">Table 49:  </t>
    </r>
    <r>
      <rPr>
        <b/>
        <sz val="10"/>
        <rFont val="Times New Roman"/>
        <family val="1"/>
      </rPr>
      <t xml:space="preserve">  Weight (kg) of active ingredients applied to stored potatoes in Northern Ireland, 2008</t>
    </r>
  </si>
  <si>
    <r>
      <t>Table 50:</t>
    </r>
    <r>
      <rPr>
        <b/>
        <sz val="10"/>
        <rFont val="Times New Roman"/>
        <family val="1"/>
      </rPr>
      <t xml:space="preserve">    The active ingredients applied to stored potatoes in Northern Ireland in 2008, prioritised</t>
    </r>
  </si>
  <si>
    <r>
      <t xml:space="preserve">Table 51: </t>
    </r>
    <r>
      <rPr>
        <b/>
        <sz val="10"/>
        <rFont val="Times New Roman"/>
        <family val="1"/>
      </rPr>
      <t xml:space="preserve">   Type of storage building, storage method, potato type and quantity (tonnes) of potatoes</t>
    </r>
  </si>
  <si>
    <r>
      <t xml:space="preserve">Table 52: </t>
    </r>
    <r>
      <rPr>
        <b/>
        <sz val="10"/>
        <rFont val="Times New Roman"/>
        <family val="1"/>
      </rPr>
      <t xml:space="preserve">   Type of storage method, potato type and total quantity (tonnes) of potatoes stored in </t>
    </r>
  </si>
  <si>
    <r>
      <t xml:space="preserve">Table 53:   </t>
    </r>
    <r>
      <rPr>
        <b/>
        <sz val="10"/>
        <rFont val="Times New Roman"/>
        <family val="1"/>
      </rPr>
      <t xml:space="preserve"> Comparison of ware potatoes stored (tonnes), treated (treated tonnes) and the weight of pesticides applied (kilograms) to stored potatoes between 1992 and 2006.</t>
    </r>
  </si>
  <si>
    <r>
      <t xml:space="preserve">Table 54:   </t>
    </r>
    <r>
      <rPr>
        <b/>
        <sz val="10"/>
        <rFont val="Times New Roman"/>
        <family val="1"/>
      </rPr>
      <t xml:space="preserve"> Comparison of seed potatoes stored (tonnes), treated (treated tonnes) and the weight of pesticides applied (kilograms) to stored potatoes between 1992 and 2006.</t>
    </r>
  </si>
  <si>
    <r>
      <t xml:space="preserve">Table 55:   </t>
    </r>
    <r>
      <rPr>
        <b/>
        <sz val="10"/>
        <rFont val="Times New Roman"/>
        <family val="1"/>
      </rPr>
      <t xml:space="preserve"> Comparison of reserved potatoes stored (tonnes), treated (treated tonnes) and the weight of pesticides applied (kilograms) to stored potatoes between 1992 and 2006.</t>
    </r>
  </si>
  <si>
    <r>
      <t xml:space="preserve">Table 56:   </t>
    </r>
    <r>
      <rPr>
        <b/>
        <sz val="10"/>
        <rFont val="Times New Roman"/>
        <family val="1"/>
      </rPr>
      <t xml:space="preserve"> Comparison of all potatoes stored (tonnes), treated (treated tonnes) and the weight of pesticides applied (kilograms) to stored potatoes between 1992 and 2006.</t>
    </r>
  </si>
  <si>
    <r>
      <t>Table 26:</t>
    </r>
    <r>
      <rPr>
        <b/>
        <sz val="10"/>
        <rFont val="Times New Roman"/>
        <family val="1"/>
      </rPr>
      <t xml:space="preserve">    Comparison of the area of arable crops grown (hectares) in Northern Ireland, 1990-2008.</t>
    </r>
  </si>
  <si>
    <r>
      <t>Table 27:</t>
    </r>
    <r>
      <rPr>
        <b/>
        <sz val="10"/>
        <rFont val="Times New Roman"/>
        <family val="1"/>
      </rPr>
      <t xml:space="preserve">    The area (spray-hectares) of arable crops treated with pesticides in Northern Ireland, 1990-2008. </t>
    </r>
  </si>
  <si>
    <r>
      <t>Table 28:</t>
    </r>
    <r>
      <rPr>
        <b/>
        <sz val="10"/>
        <rFont val="Times New Roman"/>
        <family val="1"/>
      </rPr>
      <t xml:space="preserve">    The quantity (tonnes) of pesticides applied to arable crops in Northern Ireland, 1990-2008. </t>
    </r>
  </si>
  <si>
    <r>
      <t xml:space="preserve">Table 29:  </t>
    </r>
    <r>
      <rPr>
        <b/>
        <sz val="10"/>
        <rFont val="Times New Roman"/>
        <family val="1"/>
      </rPr>
      <t xml:space="preserve">  The area (spray-hectares) of cereal crops treated with pesticides in Northern Ireland, 1990-2008. </t>
    </r>
  </si>
  <si>
    <r>
      <t xml:space="preserve">Table 30:  </t>
    </r>
    <r>
      <rPr>
        <b/>
        <sz val="10"/>
        <rFont val="Times New Roman"/>
        <family val="1"/>
      </rPr>
      <t xml:space="preserve">  The quantity (tonnes) of pesticides applied to cereal crops in Northern Ireland, 1990-2008. </t>
    </r>
  </si>
  <si>
    <r>
      <t xml:space="preserve">Table 31:  </t>
    </r>
    <r>
      <rPr>
        <b/>
        <sz val="10"/>
        <rFont val="Times New Roman"/>
        <family val="1"/>
      </rPr>
      <t xml:space="preserve">  The area (spray-hectares) of oilseed rape treated with pesticides in Northern Ireland, 1990-2008. </t>
    </r>
  </si>
  <si>
    <r>
      <t xml:space="preserve">Table 32:  </t>
    </r>
    <r>
      <rPr>
        <b/>
        <sz val="10"/>
        <rFont val="Times New Roman"/>
        <family val="1"/>
      </rPr>
      <t xml:space="preserve">  The quantity (tonnes) of pesticides applied to oilseed rape in Northern Ireland, 1990-2008. </t>
    </r>
  </si>
  <si>
    <r>
      <t xml:space="preserve">Table 33:  </t>
    </r>
    <r>
      <rPr>
        <b/>
        <sz val="10"/>
        <rFont val="Times New Roman"/>
        <family val="1"/>
      </rPr>
      <t xml:space="preserve">  The area (spray-hectares) of peas and beans treated with pesticides in Northern Ireland, 1998-2008. </t>
    </r>
  </si>
  <si>
    <r>
      <t xml:space="preserve">Table 34:  </t>
    </r>
    <r>
      <rPr>
        <b/>
        <sz val="10"/>
        <rFont val="Times New Roman"/>
        <family val="1"/>
      </rPr>
      <t xml:space="preserve">  The quantity (tonnes) of pesticides applied to peas and beans in Northern Ireland, 1998-2008. </t>
    </r>
  </si>
  <si>
    <r>
      <t xml:space="preserve">Table 35:  </t>
    </r>
    <r>
      <rPr>
        <b/>
        <sz val="10"/>
        <rFont val="Times New Roman"/>
        <family val="1"/>
      </rPr>
      <t xml:space="preserve">  The area (spray-hectares) of set-aside treated with pesticides in Northern Ireland, 2000-2008. </t>
    </r>
  </si>
  <si>
    <r>
      <t xml:space="preserve">Table 36:  </t>
    </r>
    <r>
      <rPr>
        <b/>
        <sz val="10"/>
        <rFont val="Times New Roman"/>
        <family val="1"/>
      </rPr>
      <t xml:space="preserve">  The quantity (tonnes) of pesticides applied to set-aside in Northern Ireland, 2000-2008. </t>
    </r>
  </si>
  <si>
    <r>
      <t xml:space="preserve">Table 37:  </t>
    </r>
    <r>
      <rPr>
        <b/>
        <sz val="10"/>
        <rFont val="Times New Roman"/>
        <family val="1"/>
      </rPr>
      <t xml:space="preserve">  The area (spray-hectares) of potato crops treated with pesticides in Northern Ireland, 1990-2008. </t>
    </r>
  </si>
  <si>
    <r>
      <t xml:space="preserve">Table 38:  </t>
    </r>
    <r>
      <rPr>
        <b/>
        <sz val="10"/>
        <rFont val="Times New Roman"/>
        <family val="1"/>
      </rPr>
      <t xml:space="preserve">  The quantity (tonnes) of pesticides applied to potato crops in Northern Ireland, 1990-2008. </t>
    </r>
  </si>
  <si>
    <r>
      <t xml:space="preserve">Table 39:  </t>
    </r>
    <r>
      <rPr>
        <b/>
        <sz val="10"/>
        <rFont val="Times New Roman"/>
        <family val="1"/>
      </rPr>
      <t xml:space="preserve">  The area (spray-hectares) of seed potatoes treated with pesticides in Northern Ireland, 1990-2008. </t>
    </r>
  </si>
  <si>
    <r>
      <t xml:space="preserve">Table 40:  </t>
    </r>
    <r>
      <rPr>
        <b/>
        <sz val="10"/>
        <rFont val="Times New Roman"/>
        <family val="1"/>
      </rPr>
      <t xml:space="preserve">  The quantity (tonnes) of pesticides applied to seed potatoes in Northern Ireland, 1990-2008. </t>
    </r>
  </si>
  <si>
    <r>
      <t xml:space="preserve">Table 41:  </t>
    </r>
    <r>
      <rPr>
        <b/>
        <sz val="10"/>
        <rFont val="Times New Roman"/>
        <family val="1"/>
      </rPr>
      <t xml:space="preserve">  The area (spray-hectares) of early potatoes treated with pesticides in Northern Ireland, 1990-2008. </t>
    </r>
  </si>
  <si>
    <r>
      <t xml:space="preserve">Table 42:  </t>
    </r>
    <r>
      <rPr>
        <b/>
        <sz val="10"/>
        <rFont val="Times New Roman"/>
        <family val="1"/>
      </rPr>
      <t xml:space="preserve">  The quantity (tonnes) of pesticides applied to early potatoes in Northern Ireland, 1990-2008. </t>
    </r>
  </si>
  <si>
    <r>
      <t xml:space="preserve">Table 43:  </t>
    </r>
    <r>
      <rPr>
        <b/>
        <sz val="10"/>
        <rFont val="Times New Roman"/>
        <family val="1"/>
      </rPr>
      <t xml:space="preserve">  The area (spray-hectares) of maincrop potatoes treated with pesticides in Northern Ireland, 1990-2008.</t>
    </r>
  </si>
  <si>
    <r>
      <t xml:space="preserve">Table 44:  </t>
    </r>
    <r>
      <rPr>
        <b/>
        <sz val="10"/>
        <rFont val="Times New Roman"/>
        <family val="1"/>
      </rPr>
      <t xml:space="preserve">  The quantity (tonnes) of pesticides applied to maincrop potatoes in Northern Ireland, 1990-2008.   </t>
    </r>
  </si>
  <si>
    <t>Wild</t>
  </si>
  <si>
    <r>
      <t xml:space="preserve">Table 4a: </t>
    </r>
    <r>
      <rPr>
        <b/>
        <sz val="10"/>
        <rFont val="Times New Roman"/>
        <family val="1"/>
      </rPr>
      <t xml:space="preserve">    Estimated area (spray-hectares) of arable crops treated regionally with each pesticide</t>
    </r>
  </si>
  <si>
    <r>
      <t>Spring Linse</t>
    </r>
    <r>
      <rPr>
        <sz val="10"/>
        <rFont val="Arial"/>
        <family val="0"/>
      </rPr>
      <t>ed</t>
    </r>
  </si>
  <si>
    <t>Fumitory</t>
  </si>
  <si>
    <t xml:space="preserve">Total = </t>
  </si>
  <si>
    <t>Mean = 27</t>
  </si>
  <si>
    <t>Holdings in size group</t>
  </si>
  <si>
    <r>
      <t xml:space="preserve">Table 4b: </t>
    </r>
    <r>
      <rPr>
        <b/>
        <sz val="10"/>
        <rFont val="Times New Roman"/>
        <family val="1"/>
      </rPr>
      <t xml:space="preserve">    Estimated weight (kg) applied to arable crops regionally with each pesticide</t>
    </r>
  </si>
  <si>
    <r>
      <t xml:space="preserve">Table 5: </t>
    </r>
    <r>
      <rPr>
        <b/>
        <sz val="10"/>
        <rFont val="Times New Roman"/>
        <family val="1"/>
      </rPr>
      <t xml:space="preserve">    The total area (spray-hectares) and the basic area (hectares), (in parentheses), of arable crops treated with each pesticide type, </t>
    </r>
  </si>
  <si>
    <t xml:space="preserve">                    in Northern Ireland 2008.</t>
  </si>
  <si>
    <r>
      <t>Table 7:</t>
    </r>
    <r>
      <rPr>
        <b/>
        <sz val="10"/>
        <rFont val="Times New Roman"/>
        <family val="1"/>
      </rPr>
      <t xml:space="preserve">     The proportional area (%) of each crop treated with pesticides and the mean number of spray applications (in parentheses) in Northern Ireland, 2008.</t>
    </r>
  </si>
  <si>
    <t xml:space="preserve">                       Ireland in 2008, ranked by area treated (spray-hectares).</t>
  </si>
  <si>
    <t xml:space="preserve">                       Ireland in 2008, ranked by weight (kilograms).</t>
  </si>
  <si>
    <t>Carfentrazone-ethyl/flupyrsulfuron-methyl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</si>
</sst>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####.00"/>
    <numFmt numFmtId="167" formatCode="#,###.0"/>
    <numFmt numFmtId="168" formatCode="\(#,##0\)"/>
    <numFmt numFmtId="169" formatCode="0.0"/>
    <numFmt numFmtId="170" formatCode="\(#,###.00\)"/>
    <numFmt numFmtId="171" formatCode="0.000"/>
    <numFmt numFmtId="172" formatCode="_-* #,##0_-;\-* #,##0_-;_-* &quot;-&quot;??_-;_-@_-"/>
    <numFmt numFmtId="173" formatCode="#,##0.000"/>
    <numFmt numFmtId="174" formatCode="\(#,##0.0\)"/>
    <numFmt numFmtId="175" formatCode="#,##0.00000"/>
    <numFmt numFmtId="176" formatCode="#,##0.0000"/>
    <numFmt numFmtId="177" formatCode="0.0000"/>
    <numFmt numFmtId="178" formatCode="#,##0.0"/>
    <numFmt numFmtId="179" formatCode="#,###.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10"/>
      <color indexed="10"/>
      <name val="Arial"/>
      <family val="0"/>
    </font>
    <font>
      <sz val="10"/>
      <color indexed="49"/>
      <name val="Arial"/>
      <family val="0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8"/>
      <name val="Times"/>
      <family val="1"/>
    </font>
    <font>
      <sz val="10"/>
      <color indexed="8"/>
      <name val="Arial"/>
      <family val="0"/>
    </font>
    <font>
      <b/>
      <i/>
      <sz val="10"/>
      <color indexed="12"/>
      <name val="Arial"/>
      <family val="2"/>
    </font>
    <font>
      <sz val="9"/>
      <color indexed="8"/>
      <name val="Terminal"/>
      <family val="3"/>
    </font>
    <font>
      <sz val="9"/>
      <color indexed="8"/>
      <name val="Times"/>
      <family val="1"/>
    </font>
    <font>
      <sz val="10"/>
      <color indexed="50"/>
      <name val="Arial"/>
      <family val="0"/>
    </font>
    <font>
      <sz val="10"/>
      <color indexed="54"/>
      <name val="Arial"/>
      <family val="0"/>
    </font>
    <font>
      <i/>
      <sz val="10"/>
      <name val="Times New Roman"/>
      <family val="1"/>
    </font>
    <font>
      <sz val="10"/>
      <color indexed="13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2"/>
      <name val="Arial"/>
      <family val="2"/>
    </font>
    <font>
      <sz val="9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3" fontId="9" fillId="0" borderId="0" xfId="0" applyNumberFormat="1" applyFont="1" applyAlignment="1">
      <alignment horizontal="right"/>
    </xf>
    <xf numFmtId="0" fontId="11" fillId="33" borderId="0" xfId="0" applyFont="1" applyFill="1" applyAlignment="1">
      <alignment vertical="center"/>
    </xf>
    <xf numFmtId="3" fontId="11" fillId="33" borderId="0" xfId="0" applyNumberFormat="1" applyFont="1" applyFill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65" fontId="12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3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1" fillId="33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2" fillId="0" borderId="0" xfId="0" applyFont="1" applyBorder="1" applyAlignment="1">
      <alignment horizontal="left" vertical="top" wrapText="1"/>
    </xf>
    <xf numFmtId="3" fontId="12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" fontId="0" fillId="0" borderId="0" xfId="0" applyNumberFormat="1" applyBorder="1" applyAlignment="1">
      <alignment horizontal="center"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/>
    </xf>
    <xf numFmtId="49" fontId="9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8" fontId="4" fillId="0" borderId="0" xfId="0" applyNumberFormat="1" applyFont="1" applyBorder="1" applyAlignment="1">
      <alignment horizontal="right" vertical="top"/>
    </xf>
    <xf numFmtId="168" fontId="12" fillId="0" borderId="0" xfId="0" applyNumberFormat="1" applyFont="1" applyBorder="1" applyAlignment="1">
      <alignment horizontal="right" vertical="top"/>
    </xf>
    <xf numFmtId="168" fontId="9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3" fontId="12" fillId="0" borderId="0" xfId="0" applyNumberFormat="1" applyFont="1" applyFill="1" applyBorder="1" applyAlignment="1">
      <alignment horizontal="right" vertical="top"/>
    </xf>
    <xf numFmtId="168" fontId="12" fillId="0" borderId="0" xfId="0" applyNumberFormat="1" applyFont="1" applyFill="1" applyBorder="1" applyAlignment="1">
      <alignment horizontal="right" vertical="top"/>
    </xf>
    <xf numFmtId="3" fontId="11" fillId="34" borderId="0" xfId="0" applyNumberFormat="1" applyFont="1" applyFill="1" applyBorder="1" applyAlignment="1">
      <alignment horizontal="right" vertical="top"/>
    </xf>
    <xf numFmtId="168" fontId="11" fillId="34" borderId="0" xfId="0" applyNumberFormat="1" applyFont="1" applyFill="1" applyBorder="1" applyAlignment="1">
      <alignment horizontal="right" vertical="top"/>
    </xf>
    <xf numFmtId="16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1" fontId="11" fillId="33" borderId="0" xfId="0" applyNumberFormat="1" applyFont="1" applyFill="1" applyAlignment="1">
      <alignment/>
    </xf>
    <xf numFmtId="1" fontId="9" fillId="0" borderId="0" xfId="0" applyNumberFormat="1" applyFont="1" applyAlignment="1">
      <alignment horizontal="right"/>
    </xf>
    <xf numFmtId="170" fontId="14" fillId="0" borderId="0" xfId="0" applyNumberFormat="1" applyFont="1" applyBorder="1" applyAlignment="1">
      <alignment horizontal="right" vertical="top"/>
    </xf>
    <xf numFmtId="170" fontId="9" fillId="0" borderId="0" xfId="0" applyNumberFormat="1" applyFont="1" applyBorder="1" applyAlignment="1">
      <alignment horizontal="right" vertical="center"/>
    </xf>
    <xf numFmtId="170" fontId="9" fillId="0" borderId="0" xfId="0" applyNumberFormat="1" applyFont="1" applyBorder="1" applyAlignment="1">
      <alignment horizontal="right"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 horizontal="center"/>
    </xf>
    <xf numFmtId="170" fontId="11" fillId="34" borderId="0" xfId="0" applyNumberFormat="1" applyFont="1" applyFill="1" applyBorder="1" applyAlignment="1">
      <alignment horizontal="right" vertical="top"/>
    </xf>
    <xf numFmtId="170" fontId="9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14" fillId="0" borderId="0" xfId="0" applyNumberFormat="1" applyFont="1" applyBorder="1" applyAlignment="1">
      <alignment horizontal="right" vertical="top"/>
    </xf>
    <xf numFmtId="168" fontId="14" fillId="0" borderId="0" xfId="0" applyNumberFormat="1" applyFont="1" applyBorder="1" applyAlignment="1">
      <alignment horizontal="right" vertical="top"/>
    </xf>
    <xf numFmtId="1" fontId="18" fillId="33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3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167" fontId="14" fillId="0" borderId="0" xfId="0" applyNumberFormat="1" applyFont="1" applyBorder="1" applyAlignment="1">
      <alignment horizontal="right" vertical="top"/>
    </xf>
    <xf numFmtId="3" fontId="13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 wrapText="1"/>
    </xf>
    <xf numFmtId="2" fontId="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4" fontId="11" fillId="33" borderId="0" xfId="0" applyNumberFormat="1" applyFont="1" applyFill="1" applyAlignment="1">
      <alignment/>
    </xf>
    <xf numFmtId="0" fontId="7" fillId="0" borderId="0" xfId="0" applyFont="1" applyAlignment="1">
      <alignment horizontal="left" wrapText="1"/>
    </xf>
    <xf numFmtId="4" fontId="11" fillId="33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169" fontId="9" fillId="0" borderId="0" xfId="0" applyNumberFormat="1" applyFont="1" applyAlignment="1">
      <alignment horizontal="right"/>
    </xf>
    <xf numFmtId="3" fontId="9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 shrinkToFit="1"/>
    </xf>
    <xf numFmtId="4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horizontal="right"/>
    </xf>
    <xf numFmtId="0" fontId="7" fillId="0" borderId="0" xfId="56" applyFont="1" applyFill="1" applyAlignment="1">
      <alignment/>
      <protection/>
    </xf>
    <xf numFmtId="0" fontId="9" fillId="0" borderId="0" xfId="56" applyFont="1" applyFill="1">
      <alignment/>
      <protection/>
    </xf>
    <xf numFmtId="2" fontId="9" fillId="0" borderId="0" xfId="56" applyNumberFormat="1" applyFont="1" applyFill="1">
      <alignment/>
      <protection/>
    </xf>
    <xf numFmtId="10" fontId="9" fillId="0" borderId="0" xfId="56" applyNumberFormat="1" applyFont="1" applyFill="1">
      <alignment/>
      <protection/>
    </xf>
    <xf numFmtId="0" fontId="10" fillId="0" borderId="0" xfId="56" applyFont="1" applyFill="1">
      <alignment/>
      <protection/>
    </xf>
    <xf numFmtId="0" fontId="7" fillId="0" borderId="0" xfId="56" applyFont="1" applyFill="1" applyAlignment="1">
      <alignment horizontal="center"/>
      <protection/>
    </xf>
    <xf numFmtId="10" fontId="7" fillId="0" borderId="0" xfId="56" applyNumberFormat="1" applyFont="1" applyFill="1" applyAlignment="1">
      <alignment horizontal="center"/>
      <protection/>
    </xf>
    <xf numFmtId="0" fontId="10" fillId="0" borderId="0" xfId="56" applyFont="1" applyFill="1" applyAlignment="1">
      <alignment horizontal="center"/>
      <protection/>
    </xf>
    <xf numFmtId="10" fontId="10" fillId="0" borderId="0" xfId="56" applyNumberFormat="1" applyFont="1" applyFill="1">
      <alignment/>
      <protection/>
    </xf>
    <xf numFmtId="10" fontId="10" fillId="0" borderId="0" xfId="56" applyNumberFormat="1" applyFont="1" applyFill="1" applyAlignment="1">
      <alignment horizontal="center"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 applyAlignment="1">
      <alignment horizontal="center"/>
      <protection/>
    </xf>
    <xf numFmtId="0" fontId="8" fillId="0" borderId="0" xfId="56" applyFont="1" applyFill="1">
      <alignment/>
      <protection/>
    </xf>
    <xf numFmtId="0" fontId="8" fillId="0" borderId="0" xfId="56" applyFont="1" applyFill="1" applyAlignment="1">
      <alignment horizontal="center"/>
      <protection/>
    </xf>
    <xf numFmtId="2" fontId="8" fillId="0" borderId="0" xfId="56" applyNumberFormat="1" applyFont="1" applyFill="1" applyAlignment="1">
      <alignment horizontal="center"/>
      <protection/>
    </xf>
    <xf numFmtId="0" fontId="23" fillId="0" borderId="0" xfId="56" applyFont="1" applyFill="1">
      <alignment/>
      <protection/>
    </xf>
    <xf numFmtId="0" fontId="9" fillId="0" borderId="0" xfId="56" applyFont="1" applyFill="1" applyAlignment="1">
      <alignment horizontal="center"/>
      <protection/>
    </xf>
    <xf numFmtId="2" fontId="9" fillId="0" borderId="0" xfId="56" applyNumberFormat="1" applyFont="1" applyFill="1" applyAlignment="1">
      <alignment horizontal="center"/>
      <protection/>
    </xf>
    <xf numFmtId="3" fontId="9" fillId="0" borderId="0" xfId="56" applyNumberFormat="1" applyFont="1" applyFill="1" applyAlignment="1">
      <alignment horizontal="center"/>
      <protection/>
    </xf>
    <xf numFmtId="9" fontId="9" fillId="0" borderId="0" xfId="56" applyNumberFormat="1" applyFont="1" applyFill="1" applyAlignment="1">
      <alignment horizontal="center"/>
      <protection/>
    </xf>
    <xf numFmtId="0" fontId="11" fillId="33" borderId="0" xfId="56" applyFont="1" applyFill="1">
      <alignment/>
      <protection/>
    </xf>
    <xf numFmtId="3" fontId="11" fillId="33" borderId="0" xfId="56" applyNumberFormat="1" applyFont="1" applyFill="1" applyAlignment="1">
      <alignment horizontal="center"/>
      <protection/>
    </xf>
    <xf numFmtId="3" fontId="11" fillId="33" borderId="0" xfId="0" applyNumberFormat="1" applyFont="1" applyFill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9" fontId="7" fillId="33" borderId="0" xfId="56" applyNumberFormat="1" applyFont="1" applyFill="1" applyAlignment="1">
      <alignment horizontal="center"/>
      <protection/>
    </xf>
    <xf numFmtId="3" fontId="24" fillId="0" borderId="0" xfId="56" applyNumberFormat="1" applyFont="1" applyFill="1" applyAlignment="1">
      <alignment horizontal="center"/>
      <protection/>
    </xf>
    <xf numFmtId="0" fontId="25" fillId="33" borderId="0" xfId="56" applyFont="1" applyFill="1">
      <alignment/>
      <protection/>
    </xf>
    <xf numFmtId="3" fontId="25" fillId="33" borderId="0" xfId="56" applyNumberFormat="1" applyFont="1" applyFill="1" applyAlignment="1">
      <alignment horizontal="center"/>
      <protection/>
    </xf>
    <xf numFmtId="3" fontId="25" fillId="33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9" fontId="7" fillId="0" borderId="0" xfId="56" applyNumberFormat="1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0" fontId="7" fillId="33" borderId="0" xfId="56" applyFont="1" applyFill="1">
      <alignment/>
      <protection/>
    </xf>
    <xf numFmtId="0" fontId="23" fillId="0" borderId="0" xfId="0" applyFont="1" applyFill="1" applyAlignment="1">
      <alignment horizontal="center"/>
    </xf>
    <xf numFmtId="3" fontId="8" fillId="0" borderId="0" xfId="56" applyNumberFormat="1" applyFont="1" applyFill="1" applyAlignment="1">
      <alignment horizontal="left"/>
      <protection/>
    </xf>
    <xf numFmtId="3" fontId="8" fillId="0" borderId="0" xfId="56" applyNumberFormat="1" applyFont="1" applyFill="1">
      <alignment/>
      <protection/>
    </xf>
    <xf numFmtId="3" fontId="9" fillId="0" borderId="0" xfId="56" applyNumberFormat="1" applyFont="1" applyFill="1">
      <alignment/>
      <protection/>
    </xf>
    <xf numFmtId="9" fontId="9" fillId="0" borderId="0" xfId="56" applyNumberFormat="1" applyFont="1" applyFill="1">
      <alignment/>
      <protection/>
    </xf>
    <xf numFmtId="3" fontId="10" fillId="0" borderId="0" xfId="56" applyNumberFormat="1" applyFont="1" applyFill="1" applyAlignment="1">
      <alignment horizontal="center"/>
      <protection/>
    </xf>
    <xf numFmtId="9" fontId="10" fillId="0" borderId="0" xfId="56" applyNumberFormat="1" applyFont="1" applyFill="1" applyAlignment="1">
      <alignment horizontal="center"/>
      <protection/>
    </xf>
    <xf numFmtId="3" fontId="7" fillId="0" borderId="0" xfId="56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3" fontId="9" fillId="0" borderId="0" xfId="44" applyNumberFormat="1" applyFont="1" applyAlignment="1">
      <alignment horizontal="center"/>
    </xf>
    <xf numFmtId="9" fontId="13" fillId="0" borderId="0" xfId="56" applyNumberFormat="1" applyFont="1" applyFill="1" applyAlignment="1">
      <alignment horizontal="center"/>
      <protection/>
    </xf>
    <xf numFmtId="3" fontId="23" fillId="0" borderId="0" xfId="56" applyNumberFormat="1" applyFont="1" applyFill="1" applyAlignment="1">
      <alignment horizontal="center"/>
      <protection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3" fontId="11" fillId="33" borderId="0" xfId="44" applyNumberFormat="1" applyFont="1" applyFill="1" applyAlignment="1">
      <alignment horizontal="center"/>
    </xf>
    <xf numFmtId="9" fontId="11" fillId="33" borderId="0" xfId="56" applyNumberFormat="1" applyFont="1" applyFill="1" applyAlignment="1">
      <alignment horizontal="center"/>
      <protection/>
    </xf>
    <xf numFmtId="3" fontId="8" fillId="0" borderId="0" xfId="56" applyNumberFormat="1" applyFont="1" applyFill="1" applyAlignment="1">
      <alignment horizontal="center"/>
      <protection/>
    </xf>
    <xf numFmtId="3" fontId="9" fillId="0" borderId="0" xfId="0" applyNumberFormat="1" applyFont="1" applyFill="1" applyBorder="1" applyAlignment="1">
      <alignment horizontal="center" vertical="top"/>
    </xf>
    <xf numFmtId="3" fontId="23" fillId="0" borderId="0" xfId="56" applyNumberFormat="1" applyFont="1" applyFill="1">
      <alignment/>
      <protection/>
    </xf>
    <xf numFmtId="3" fontId="23" fillId="0" borderId="0" xfId="56" applyNumberFormat="1" applyFont="1" applyFill="1" applyAlignment="1">
      <alignment horizontal="right"/>
      <protection/>
    </xf>
    <xf numFmtId="0" fontId="9" fillId="0" borderId="0" xfId="56" applyFont="1" applyFill="1" applyAlignment="1">
      <alignment horizontal="right"/>
      <protection/>
    </xf>
    <xf numFmtId="9" fontId="9" fillId="0" borderId="0" xfId="56" applyNumberFormat="1" applyFont="1" applyFill="1" applyAlignment="1">
      <alignment horizontal="right"/>
      <protection/>
    </xf>
    <xf numFmtId="0" fontId="23" fillId="0" borderId="0" xfId="56" applyFont="1" applyFill="1" applyAlignment="1">
      <alignment horizontal="right"/>
      <protection/>
    </xf>
    <xf numFmtId="4" fontId="9" fillId="0" borderId="0" xfId="56" applyNumberFormat="1" applyFont="1" applyFill="1">
      <alignment/>
      <protection/>
    </xf>
    <xf numFmtId="14" fontId="8" fillId="0" borderId="0" xfId="0" applyNumberFormat="1" applyFont="1" applyAlignment="1">
      <alignment horizontal="left"/>
    </xf>
    <xf numFmtId="172" fontId="8" fillId="0" borderId="0" xfId="44" applyNumberFormat="1" applyFont="1" applyAlignment="1">
      <alignment/>
    </xf>
    <xf numFmtId="172" fontId="8" fillId="0" borderId="0" xfId="44" applyNumberFormat="1" applyFont="1" applyFill="1" applyAlignment="1">
      <alignment/>
    </xf>
    <xf numFmtId="2" fontId="10" fillId="0" borderId="0" xfId="56" applyNumberFormat="1" applyFont="1" applyFill="1">
      <alignment/>
      <protection/>
    </xf>
    <xf numFmtId="4" fontId="10" fillId="0" borderId="0" xfId="56" applyNumberFormat="1" applyFont="1" applyFill="1">
      <alignment/>
      <protection/>
    </xf>
    <xf numFmtId="2" fontId="7" fillId="0" borderId="0" xfId="56" applyNumberFormat="1" applyFont="1" applyFill="1" applyAlignment="1">
      <alignment horizontal="center"/>
      <protection/>
    </xf>
    <xf numFmtId="4" fontId="7" fillId="0" borderId="0" xfId="56" applyNumberFormat="1" applyFont="1" applyFill="1" applyAlignment="1">
      <alignment horizontal="center"/>
      <protection/>
    </xf>
    <xf numFmtId="4" fontId="9" fillId="0" borderId="0" xfId="56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9" fillId="0" borderId="0" xfId="44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12" fillId="0" borderId="0" xfId="0" applyNumberFormat="1" applyFont="1" applyBorder="1" applyAlignment="1">
      <alignment horizontal="center" vertical="top"/>
    </xf>
    <xf numFmtId="2" fontId="9" fillId="0" borderId="0" xfId="56" applyNumberFormat="1" applyFont="1" applyFill="1" applyBorder="1" applyAlignment="1">
      <alignment horizontal="center"/>
      <protection/>
    </xf>
    <xf numFmtId="4" fontId="9" fillId="0" borderId="0" xfId="56" applyNumberFormat="1" applyFont="1" applyFill="1" applyAlignment="1">
      <alignment horizontal="center"/>
      <protection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/>
    </xf>
    <xf numFmtId="2" fontId="23" fillId="0" borderId="0" xfId="56" applyNumberFormat="1" applyFont="1" applyFill="1" applyAlignment="1">
      <alignment horizontal="center"/>
      <protection/>
    </xf>
    <xf numFmtId="4" fontId="23" fillId="0" borderId="0" xfId="56" applyNumberFormat="1" applyFont="1" applyFill="1" applyAlignment="1">
      <alignment horizontal="center"/>
      <protection/>
    </xf>
    <xf numFmtId="173" fontId="23" fillId="0" borderId="0" xfId="56" applyNumberFormat="1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/>
    </xf>
    <xf numFmtId="2" fontId="23" fillId="0" borderId="0" xfId="56" applyNumberFormat="1" applyFont="1" applyFill="1" applyBorder="1" applyAlignment="1">
      <alignment horizontal="center"/>
      <protection/>
    </xf>
    <xf numFmtId="1" fontId="12" fillId="0" borderId="0" xfId="0" applyNumberFormat="1" applyFont="1" applyBorder="1" applyAlignment="1">
      <alignment horizontal="center" vertical="top"/>
    </xf>
    <xf numFmtId="171" fontId="9" fillId="0" borderId="0" xfId="56" applyNumberFormat="1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4" fontId="9" fillId="0" borderId="0" xfId="56" applyNumberFormat="1" applyFont="1" applyFill="1" applyBorder="1" applyAlignment="1">
      <alignment horizontal="center"/>
      <protection/>
    </xf>
    <xf numFmtId="2" fontId="11" fillId="33" borderId="0" xfId="56" applyNumberFormat="1" applyFont="1" applyFill="1" applyAlignment="1">
      <alignment horizontal="center"/>
      <protection/>
    </xf>
    <xf numFmtId="2" fontId="11" fillId="33" borderId="0" xfId="44" applyNumberFormat="1" applyFont="1" applyFill="1" applyAlignment="1">
      <alignment horizontal="center"/>
    </xf>
    <xf numFmtId="2" fontId="11" fillId="33" borderId="0" xfId="0" applyNumberFormat="1" applyFont="1" applyFill="1" applyAlignment="1">
      <alignment horizontal="center"/>
    </xf>
    <xf numFmtId="4" fontId="11" fillId="34" borderId="0" xfId="0" applyNumberFormat="1" applyFont="1" applyFill="1" applyBorder="1" applyAlignment="1">
      <alignment horizontal="center" vertical="top"/>
    </xf>
    <xf numFmtId="2" fontId="11" fillId="0" borderId="0" xfId="0" applyNumberFormat="1" applyFont="1" applyFill="1" applyAlignment="1">
      <alignment horizontal="center"/>
    </xf>
    <xf numFmtId="3" fontId="10" fillId="0" borderId="0" xfId="56" applyNumberFormat="1" applyFont="1" applyFill="1">
      <alignment/>
      <protection/>
    </xf>
    <xf numFmtId="9" fontId="10" fillId="0" borderId="0" xfId="56" applyNumberFormat="1" applyFont="1" applyFill="1">
      <alignment/>
      <protection/>
    </xf>
    <xf numFmtId="3" fontId="11" fillId="0" borderId="0" xfId="56" applyNumberFormat="1" applyFont="1" applyFill="1" applyAlignment="1">
      <alignment horizontal="center"/>
      <protection/>
    </xf>
    <xf numFmtId="0" fontId="23" fillId="0" borderId="0" xfId="56" applyFont="1" applyFill="1" applyAlignment="1">
      <alignment horizontal="center"/>
      <protection/>
    </xf>
    <xf numFmtId="173" fontId="9" fillId="0" borderId="0" xfId="56" applyNumberFormat="1" applyFont="1" applyFill="1" applyAlignment="1">
      <alignment horizontal="center"/>
      <protection/>
    </xf>
    <xf numFmtId="1" fontId="23" fillId="0" borderId="0" xfId="56" applyNumberFormat="1" applyFont="1" applyFill="1" applyAlignment="1">
      <alignment horizontal="center"/>
      <protection/>
    </xf>
    <xf numFmtId="0" fontId="26" fillId="33" borderId="0" xfId="56" applyFont="1" applyFill="1">
      <alignment/>
      <protection/>
    </xf>
    <xf numFmtId="4" fontId="11" fillId="33" borderId="0" xfId="56" applyNumberFormat="1" applyFont="1" applyFill="1" applyAlignment="1">
      <alignment horizontal="center"/>
      <protection/>
    </xf>
    <xf numFmtId="4" fontId="11" fillId="0" borderId="0" xfId="56" applyNumberFormat="1" applyFont="1" applyFill="1" applyAlignment="1">
      <alignment horizontal="center"/>
      <protection/>
    </xf>
    <xf numFmtId="174" fontId="9" fillId="0" borderId="0" xfId="0" applyNumberFormat="1" applyFont="1" applyFill="1" applyAlignment="1">
      <alignment horizontal="center"/>
    </xf>
    <xf numFmtId="168" fontId="9" fillId="0" borderId="0" xfId="0" applyNumberFormat="1" applyFont="1" applyFill="1" applyAlignment="1">
      <alignment horizontal="center"/>
    </xf>
    <xf numFmtId="1" fontId="9" fillId="0" borderId="0" xfId="56" applyNumberFormat="1" applyFont="1" applyFill="1" applyAlignment="1">
      <alignment horizontal="center"/>
      <protection/>
    </xf>
    <xf numFmtId="3" fontId="14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/>
    </xf>
    <xf numFmtId="175" fontId="9" fillId="0" borderId="0" xfId="56" applyNumberFormat="1" applyFont="1" applyFill="1" applyAlignment="1">
      <alignment horizontal="center"/>
      <protection/>
    </xf>
    <xf numFmtId="176" fontId="23" fillId="0" borderId="0" xfId="0" applyNumberFormat="1" applyFont="1" applyFill="1" applyAlignment="1">
      <alignment horizontal="center"/>
    </xf>
    <xf numFmtId="177" fontId="23" fillId="0" borderId="0" xfId="56" applyNumberFormat="1" applyFont="1" applyFill="1" applyAlignment="1">
      <alignment horizontal="center"/>
      <protection/>
    </xf>
    <xf numFmtId="173" fontId="9" fillId="0" borderId="0" xfId="0" applyNumberFormat="1" applyFont="1" applyFill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10" fillId="33" borderId="0" xfId="56" applyFont="1" applyFill="1">
      <alignment/>
      <protection/>
    </xf>
    <xf numFmtId="4" fontId="8" fillId="0" borderId="0" xfId="56" applyNumberFormat="1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0" fontId="7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8" fontId="11" fillId="33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1" fontId="23" fillId="0" borderId="0" xfId="0" applyNumberFormat="1" applyFont="1" applyAlignment="1">
      <alignment horizontal="center"/>
    </xf>
    <xf numFmtId="177" fontId="23" fillId="0" borderId="0" xfId="0" applyNumberFormat="1" applyFont="1" applyAlignment="1">
      <alignment horizontal="center"/>
    </xf>
    <xf numFmtId="173" fontId="23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1" fontId="11" fillId="33" borderId="0" xfId="0" applyNumberFormat="1" applyFont="1" applyFill="1" applyAlignment="1">
      <alignment horizontal="center"/>
    </xf>
    <xf numFmtId="171" fontId="11" fillId="33" borderId="0" xfId="56" applyNumberFormat="1" applyFont="1" applyFill="1" applyAlignment="1">
      <alignment horizontal="center"/>
      <protection/>
    </xf>
    <xf numFmtId="0" fontId="10" fillId="33" borderId="0" xfId="0" applyFont="1" applyFill="1" applyAlignment="1">
      <alignment/>
    </xf>
    <xf numFmtId="1" fontId="11" fillId="33" borderId="0" xfId="56" applyNumberFormat="1" applyFont="1" applyFill="1" applyAlignment="1">
      <alignment horizontal="center"/>
      <protection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23" fillId="0" borderId="0" xfId="0" applyNumberFormat="1" applyFont="1" applyAlignment="1">
      <alignment horizontal="center"/>
    </xf>
    <xf numFmtId="176" fontId="9" fillId="0" borderId="0" xfId="0" applyNumberFormat="1" applyFont="1" applyAlignment="1">
      <alignment horizontal="center"/>
    </xf>
    <xf numFmtId="176" fontId="11" fillId="33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0" fontId="9" fillId="0" borderId="0" xfId="56" applyFont="1" applyFill="1" applyAlignment="1">
      <alignment horizontal="centerContinuous"/>
      <protection/>
    </xf>
    <xf numFmtId="1" fontId="8" fillId="0" borderId="0" xfId="56" applyNumberFormat="1" applyFont="1" applyFill="1" applyAlignment="1">
      <alignment horizontal="center"/>
      <protection/>
    </xf>
    <xf numFmtId="0" fontId="13" fillId="0" borderId="0" xfId="56" applyFont="1" applyFill="1" applyAlignment="1">
      <alignment horizontal="center"/>
      <protection/>
    </xf>
    <xf numFmtId="3" fontId="25" fillId="0" borderId="0" xfId="56" applyNumberFormat="1" applyFont="1" applyFill="1" applyAlignment="1">
      <alignment horizontal="center"/>
      <protection/>
    </xf>
    <xf numFmtId="16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76" fontId="9" fillId="0" borderId="0" xfId="56" applyNumberFormat="1" applyFont="1" applyFill="1" applyAlignment="1">
      <alignment horizontal="center"/>
      <protection/>
    </xf>
    <xf numFmtId="39" fontId="9" fillId="0" borderId="0" xfId="56" applyNumberFormat="1" applyFont="1" applyFill="1" applyAlignment="1">
      <alignment horizontal="center"/>
      <protection/>
    </xf>
    <xf numFmtId="0" fontId="27" fillId="0" borderId="0" xfId="0" applyFont="1" applyAlignment="1">
      <alignment/>
    </xf>
    <xf numFmtId="171" fontId="23" fillId="0" borderId="0" xfId="56" applyNumberFormat="1" applyFont="1" applyFill="1" applyAlignment="1">
      <alignment horizontal="center"/>
      <protection/>
    </xf>
    <xf numFmtId="39" fontId="11" fillId="33" borderId="0" xfId="56" applyNumberFormat="1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0" fontId="27" fillId="0" borderId="0" xfId="56" applyFont="1" applyFill="1">
      <alignment/>
      <protection/>
    </xf>
    <xf numFmtId="1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9" fontId="25" fillId="33" borderId="0" xfId="56" applyNumberFormat="1" applyFont="1" applyFill="1" applyAlignment="1">
      <alignment horizontal="center"/>
      <protection/>
    </xf>
    <xf numFmtId="2" fontId="8" fillId="0" borderId="0" xfId="56" applyNumberFormat="1" applyFont="1" applyFill="1">
      <alignment/>
      <protection/>
    </xf>
    <xf numFmtId="4" fontId="8" fillId="0" borderId="0" xfId="56" applyNumberFormat="1" applyFont="1" applyFill="1">
      <alignment/>
      <protection/>
    </xf>
    <xf numFmtId="0" fontId="4" fillId="0" borderId="0" xfId="0" applyFont="1" applyBorder="1" applyAlignment="1">
      <alignment horizontal="right" vertical="top" wrapText="1"/>
    </xf>
    <xf numFmtId="3" fontId="28" fillId="34" borderId="0" xfId="0" applyNumberFormat="1" applyFont="1" applyFill="1" applyBorder="1" applyAlignment="1">
      <alignment horizontal="right" vertical="top"/>
    </xf>
    <xf numFmtId="1" fontId="9" fillId="0" borderId="0" xfId="0" applyNumberFormat="1" applyFont="1" applyBorder="1" applyAlignment="1">
      <alignment horizontal="center"/>
    </xf>
    <xf numFmtId="179" fontId="14" fillId="0" borderId="0" xfId="0" applyNumberFormat="1" applyFont="1" applyBorder="1" applyAlignment="1">
      <alignment horizontal="right" vertical="top"/>
    </xf>
    <xf numFmtId="179" fontId="11" fillId="34" borderId="0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indent="1"/>
    </xf>
    <xf numFmtId="3" fontId="9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right" vertical="top"/>
    </xf>
    <xf numFmtId="3" fontId="11" fillId="34" borderId="0" xfId="0" applyNumberFormat="1" applyFont="1" applyFill="1" applyBorder="1" applyAlignment="1">
      <alignment horizontal="right" vertical="center"/>
    </xf>
    <xf numFmtId="166" fontId="0" fillId="0" borderId="0" xfId="0" applyNumberForma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166" fontId="29" fillId="0" borderId="0" xfId="0" applyNumberFormat="1" applyFont="1" applyBorder="1" applyAlignment="1">
      <alignment horizontal="right" vertical="top"/>
    </xf>
    <xf numFmtId="3" fontId="11" fillId="34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center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horizontal="right" vertical="top" wrapText="1"/>
    </xf>
    <xf numFmtId="2" fontId="29" fillId="0" borderId="0" xfId="0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horizontal="center" wrapText="1"/>
    </xf>
    <xf numFmtId="9" fontId="9" fillId="0" borderId="0" xfId="0" applyNumberFormat="1" applyFont="1" applyAlignment="1">
      <alignment horizontal="center"/>
    </xf>
    <xf numFmtId="3" fontId="14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" fontId="14" fillId="0" borderId="0" xfId="0" applyNumberFormat="1" applyFont="1" applyBorder="1" applyAlignment="1">
      <alignment horizontal="right" vertical="top"/>
    </xf>
    <xf numFmtId="1" fontId="11" fillId="34" borderId="0" xfId="0" applyNumberFormat="1" applyFont="1" applyFill="1" applyBorder="1" applyAlignment="1">
      <alignment horizontal="right" vertical="top"/>
    </xf>
    <xf numFmtId="0" fontId="12" fillId="0" borderId="0" xfId="0" applyNumberFormat="1" applyFont="1" applyBorder="1" applyAlignment="1">
      <alignment horizontal="right" vertical="top"/>
    </xf>
    <xf numFmtId="0" fontId="11" fillId="34" borderId="0" xfId="0" applyNumberFormat="1" applyFont="1" applyFill="1" applyBorder="1" applyAlignment="1">
      <alignment horizontal="right" vertical="top"/>
    </xf>
    <xf numFmtId="168" fontId="1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56" applyFont="1" applyFill="1" applyAlignment="1">
      <alignment horizontal="center"/>
      <protection/>
    </xf>
    <xf numFmtId="10" fontId="7" fillId="0" borderId="0" xfId="56" applyNumberFormat="1" applyFont="1" applyFill="1" applyAlignment="1">
      <alignment horizontal="center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RA08 Reasons - no calculation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f96tab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ithersa\Desktop\Arable%202006\Ara06%20Draft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 (SB)"/>
      <sheetName val="Table 13 (UB)"/>
      <sheetName val="Table 14 (WB)"/>
      <sheetName val="Table 15 (SW)"/>
      <sheetName val="Table 16 (WW)"/>
      <sheetName val="Table 17 (SO)"/>
      <sheetName val="Table 18 (WO)"/>
      <sheetName val="Table 19 (UO)"/>
      <sheetName val="Table 20 (SP)"/>
      <sheetName val="Table 21 (EP)"/>
      <sheetName val="Table 22 (MP)"/>
      <sheetName val="Table 23 (OR)"/>
      <sheetName val="Table 24 (P+B)"/>
      <sheetName val="Table 25 (TT)"/>
      <sheetName val="Table 26 (LU)"/>
      <sheetName val="Table 27 (SS)"/>
      <sheetName val="Tables 28-46 (comparison)"/>
      <sheetName val="Tables 47-54 (Potato Storage)"/>
      <sheetName val="Tables 55-58 (Pot store comp)"/>
    </sheetNames>
    <sheetDataSet>
      <sheetData sheetId="2">
        <row r="16">
          <cell r="G16">
            <v>82.86888262585035</v>
          </cell>
        </row>
        <row r="18">
          <cell r="G18">
            <v>763.3995441443088</v>
          </cell>
        </row>
        <row r="19">
          <cell r="G19">
            <v>370.0647647936508</v>
          </cell>
        </row>
        <row r="20">
          <cell r="G20">
            <v>3984.494190205206</v>
          </cell>
        </row>
        <row r="21">
          <cell r="G21">
            <v>2283.9053875342624</v>
          </cell>
        </row>
      </sheetData>
      <sheetData sheetId="7">
        <row r="68">
          <cell r="B68">
            <v>20325</v>
          </cell>
          <cell r="C68">
            <v>170</v>
          </cell>
          <cell r="D68">
            <v>16751</v>
          </cell>
          <cell r="E68">
            <v>4261</v>
          </cell>
          <cell r="F68">
            <v>32337</v>
          </cell>
          <cell r="G68">
            <v>1158</v>
          </cell>
          <cell r="H68" t="str">
            <v>.</v>
          </cell>
          <cell r="I68">
            <v>2038</v>
          </cell>
          <cell r="J68">
            <v>646</v>
          </cell>
          <cell r="K68">
            <v>19</v>
          </cell>
          <cell r="M68">
            <v>5618</v>
          </cell>
          <cell r="N68">
            <v>2080</v>
          </cell>
          <cell r="O68">
            <v>37699</v>
          </cell>
          <cell r="P68" t="str">
            <v>.</v>
          </cell>
        </row>
        <row r="154">
          <cell r="B154">
            <v>37221</v>
          </cell>
          <cell r="C154">
            <v>929</v>
          </cell>
          <cell r="D154">
            <v>13302</v>
          </cell>
          <cell r="E154">
            <v>3300</v>
          </cell>
          <cell r="F154">
            <v>18304</v>
          </cell>
          <cell r="G154">
            <v>1602</v>
          </cell>
          <cell r="H154">
            <v>26</v>
          </cell>
          <cell r="I154">
            <v>1724</v>
          </cell>
          <cell r="J154">
            <v>970</v>
          </cell>
          <cell r="K154">
            <v>120</v>
          </cell>
          <cell r="M154">
            <v>2285</v>
          </cell>
          <cell r="N154">
            <v>1124</v>
          </cell>
          <cell r="O154">
            <v>12562</v>
          </cell>
          <cell r="P154">
            <v>650</v>
          </cell>
        </row>
        <row r="171">
          <cell r="K171">
            <v>12</v>
          </cell>
          <cell r="M171">
            <v>1008</v>
          </cell>
          <cell r="N171">
            <v>25</v>
          </cell>
          <cell r="O171">
            <v>867</v>
          </cell>
        </row>
        <row r="183">
          <cell r="B183">
            <v>47</v>
          </cell>
          <cell r="C183" t="str">
            <v>.</v>
          </cell>
          <cell r="D183">
            <v>112</v>
          </cell>
          <cell r="E183" t="str">
            <v>.</v>
          </cell>
          <cell r="F183">
            <v>80</v>
          </cell>
          <cell r="G183" t="str">
            <v>.</v>
          </cell>
          <cell r="H183" t="str">
            <v>.</v>
          </cell>
          <cell r="I183" t="str">
            <v>.</v>
          </cell>
          <cell r="J183">
            <v>68</v>
          </cell>
          <cell r="M183">
            <v>77</v>
          </cell>
          <cell r="N183" t="str">
            <v>.</v>
          </cell>
          <cell r="O183">
            <v>853</v>
          </cell>
        </row>
        <row r="194">
          <cell r="B194">
            <v>4158</v>
          </cell>
          <cell r="C194" t="str">
            <v>.</v>
          </cell>
          <cell r="D194">
            <v>5866</v>
          </cell>
          <cell r="E194">
            <v>659</v>
          </cell>
          <cell r="F194">
            <v>7829</v>
          </cell>
          <cell r="G194">
            <v>329</v>
          </cell>
          <cell r="H194" t="str">
            <v>.</v>
          </cell>
          <cell r="I194">
            <v>718</v>
          </cell>
          <cell r="J194" t="str">
            <v>.</v>
          </cell>
        </row>
        <row r="230">
          <cell r="B230">
            <v>13090</v>
          </cell>
          <cell r="C230">
            <v>179</v>
          </cell>
          <cell r="D230">
            <v>3967</v>
          </cell>
          <cell r="E230">
            <v>777</v>
          </cell>
          <cell r="F230">
            <v>7610</v>
          </cell>
          <cell r="G230">
            <v>703</v>
          </cell>
          <cell r="H230">
            <v>26</v>
          </cell>
          <cell r="I230">
            <v>730</v>
          </cell>
          <cell r="J230">
            <v>271</v>
          </cell>
          <cell r="K230" t="str">
            <v>.</v>
          </cell>
          <cell r="M230">
            <v>303</v>
          </cell>
          <cell r="N230">
            <v>147</v>
          </cell>
          <cell r="O230">
            <v>2306</v>
          </cell>
          <cell r="P230">
            <v>189</v>
          </cell>
        </row>
      </sheetData>
      <sheetData sheetId="8">
        <row r="68">
          <cell r="B68">
            <v>5019</v>
          </cell>
          <cell r="C68">
            <v>35</v>
          </cell>
          <cell r="D68">
            <v>4111</v>
          </cell>
          <cell r="E68">
            <v>954</v>
          </cell>
          <cell r="F68">
            <v>9073</v>
          </cell>
          <cell r="G68">
            <v>414</v>
          </cell>
          <cell r="H68" t="str">
            <v>.</v>
          </cell>
          <cell r="I68">
            <v>600</v>
          </cell>
          <cell r="J68">
            <v>103</v>
          </cell>
          <cell r="K68">
            <v>9</v>
          </cell>
          <cell r="M68">
            <v>6157</v>
          </cell>
          <cell r="N68">
            <v>1994</v>
          </cell>
          <cell r="O68">
            <v>38780</v>
          </cell>
        </row>
        <row r="155">
          <cell r="B155">
            <v>16238</v>
          </cell>
          <cell r="C155">
            <v>1031</v>
          </cell>
          <cell r="D155">
            <v>11554</v>
          </cell>
          <cell r="E155">
            <v>1441</v>
          </cell>
          <cell r="F155">
            <v>17059</v>
          </cell>
          <cell r="G155">
            <v>554</v>
          </cell>
          <cell r="H155">
            <v>13</v>
          </cell>
          <cell r="I155">
            <v>884</v>
          </cell>
          <cell r="J155">
            <v>759</v>
          </cell>
          <cell r="K155">
            <v>98</v>
          </cell>
          <cell r="M155">
            <v>7375</v>
          </cell>
          <cell r="N155">
            <v>1703</v>
          </cell>
          <cell r="O155">
            <v>92702</v>
          </cell>
          <cell r="P155">
            <v>677</v>
          </cell>
        </row>
        <row r="171">
          <cell r="M171">
            <v>14</v>
          </cell>
          <cell r="N171">
            <v>74</v>
          </cell>
          <cell r="O171">
            <v>116</v>
          </cell>
        </row>
        <row r="178">
          <cell r="B178">
            <v>2</v>
          </cell>
          <cell r="C178" t="str">
            <v>.</v>
          </cell>
          <cell r="D178">
            <v>13</v>
          </cell>
          <cell r="E178" t="str">
            <v>.</v>
          </cell>
          <cell r="F178">
            <v>28</v>
          </cell>
          <cell r="G178" t="str">
            <v>.</v>
          </cell>
          <cell r="H178" t="str">
            <v>.</v>
          </cell>
          <cell r="I178" t="str">
            <v>.</v>
          </cell>
          <cell r="J178">
            <v>14</v>
          </cell>
          <cell r="K178" t="str">
            <v>.</v>
          </cell>
          <cell r="M178">
            <v>17</v>
          </cell>
          <cell r="N178" t="str">
            <v>.</v>
          </cell>
          <cell r="O178">
            <v>211</v>
          </cell>
        </row>
        <row r="193">
          <cell r="B193">
            <v>2271</v>
          </cell>
          <cell r="C193" t="str">
            <v>.</v>
          </cell>
          <cell r="D193">
            <v>3447</v>
          </cell>
          <cell r="E193">
            <v>455</v>
          </cell>
          <cell r="F193">
            <v>5677</v>
          </cell>
          <cell r="G193">
            <v>262</v>
          </cell>
          <cell r="H193" t="str">
            <v>.</v>
          </cell>
          <cell r="I193">
            <v>506</v>
          </cell>
          <cell r="J193" t="str">
            <v>.</v>
          </cell>
          <cell r="K193" t="str">
            <v>.</v>
          </cell>
        </row>
        <row r="230">
          <cell r="B230">
            <v>643</v>
          </cell>
          <cell r="C230">
            <v>4</v>
          </cell>
          <cell r="D230">
            <v>242</v>
          </cell>
          <cell r="E230">
            <v>42</v>
          </cell>
          <cell r="F230">
            <v>436</v>
          </cell>
          <cell r="G230">
            <v>33</v>
          </cell>
          <cell r="H230">
            <v>3</v>
          </cell>
          <cell r="I230">
            <v>14</v>
          </cell>
          <cell r="J230">
            <v>5</v>
          </cell>
          <cell r="K230" t="str">
            <v>.</v>
          </cell>
          <cell r="M230">
            <v>105</v>
          </cell>
          <cell r="N230">
            <v>12</v>
          </cell>
          <cell r="O230">
            <v>2487</v>
          </cell>
          <cell r="P230">
            <v>3</v>
          </cell>
        </row>
      </sheetData>
      <sheetData sheetId="26">
        <row r="17">
          <cell r="G17">
            <v>11.8</v>
          </cell>
          <cell r="I17">
            <v>8.5</v>
          </cell>
        </row>
        <row r="18">
          <cell r="G18">
            <v>12.7</v>
          </cell>
        </row>
      </sheetData>
      <sheetData sheetId="28">
        <row r="10">
          <cell r="B10">
            <v>92913.85409603939</v>
          </cell>
          <cell r="C10">
            <v>24640.05631302105</v>
          </cell>
          <cell r="D10">
            <v>117553.9104090604</v>
          </cell>
        </row>
        <row r="18">
          <cell r="B18">
            <v>76.11930476239223</v>
          </cell>
          <cell r="C18">
            <v>76.11930476239223</v>
          </cell>
        </row>
        <row r="27">
          <cell r="B27">
            <v>0.7611930476239225</v>
          </cell>
          <cell r="C27">
            <v>0.7611930476239225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4.28125" style="0" customWidth="1"/>
    <col min="2" max="2" width="9.00390625" style="0" customWidth="1"/>
    <col min="3" max="3" width="11.28125" style="0" customWidth="1"/>
  </cols>
  <sheetData>
    <row r="2" ht="12.75">
      <c r="A2" s="14" t="s">
        <v>211</v>
      </c>
    </row>
    <row r="4" spans="1:15" ht="12.75">
      <c r="A4" s="16"/>
      <c r="B4" s="339" t="s">
        <v>194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14"/>
      <c r="O4" s="14"/>
    </row>
    <row r="5" spans="1:15" ht="12.75">
      <c r="A5" s="16" t="s">
        <v>195</v>
      </c>
      <c r="B5" s="339" t="s">
        <v>196</v>
      </c>
      <c r="C5" s="339"/>
      <c r="D5" s="339" t="s">
        <v>197</v>
      </c>
      <c r="E5" s="339"/>
      <c r="F5" s="339" t="s">
        <v>198</v>
      </c>
      <c r="G5" s="339"/>
      <c r="H5" s="339" t="s">
        <v>199</v>
      </c>
      <c r="I5" s="339"/>
      <c r="J5" s="339" t="s">
        <v>200</v>
      </c>
      <c r="K5" s="339"/>
      <c r="L5" s="339" t="s">
        <v>201</v>
      </c>
      <c r="M5" s="339"/>
      <c r="N5" s="339" t="s">
        <v>166</v>
      </c>
      <c r="O5" s="339"/>
    </row>
    <row r="6" spans="1:15" ht="38.25">
      <c r="A6" s="14" t="s">
        <v>202</v>
      </c>
      <c r="B6" s="18" t="s">
        <v>585</v>
      </c>
      <c r="C6" s="18" t="s">
        <v>203</v>
      </c>
      <c r="D6" s="18" t="s">
        <v>585</v>
      </c>
      <c r="E6" s="18" t="s">
        <v>203</v>
      </c>
      <c r="F6" s="18" t="s">
        <v>585</v>
      </c>
      <c r="G6" s="18" t="s">
        <v>203</v>
      </c>
      <c r="H6" s="18" t="s">
        <v>585</v>
      </c>
      <c r="I6" s="18" t="s">
        <v>203</v>
      </c>
      <c r="J6" s="18" t="s">
        <v>585</v>
      </c>
      <c r="K6" s="18" t="s">
        <v>203</v>
      </c>
      <c r="L6" s="18" t="s">
        <v>585</v>
      </c>
      <c r="M6" s="18" t="s">
        <v>203</v>
      </c>
      <c r="N6" s="18" t="s">
        <v>585</v>
      </c>
      <c r="O6" s="18" t="s">
        <v>203</v>
      </c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3"/>
      <c r="O7" s="23"/>
      <c r="P7" s="23"/>
    </row>
    <row r="8" spans="1:16" ht="12.75">
      <c r="A8" s="15" t="s">
        <v>204</v>
      </c>
      <c r="B8" s="26">
        <v>115</v>
      </c>
      <c r="C8" s="25">
        <v>2</v>
      </c>
      <c r="D8" s="26">
        <v>213</v>
      </c>
      <c r="E8" s="25">
        <v>3</v>
      </c>
      <c r="F8" s="26">
        <v>161</v>
      </c>
      <c r="G8" s="25">
        <v>3</v>
      </c>
      <c r="H8" s="26">
        <v>112</v>
      </c>
      <c r="I8" s="25">
        <v>9</v>
      </c>
      <c r="J8" s="26">
        <v>75</v>
      </c>
      <c r="K8" s="25">
        <v>12</v>
      </c>
      <c r="L8" s="26">
        <v>32</v>
      </c>
      <c r="M8" s="25">
        <v>17</v>
      </c>
      <c r="N8" s="26">
        <v>708</v>
      </c>
      <c r="O8" s="25">
        <v>51</v>
      </c>
      <c r="P8" s="23"/>
    </row>
    <row r="9" spans="1:16" ht="12.75">
      <c r="A9" s="15" t="s">
        <v>205</v>
      </c>
      <c r="B9" s="26">
        <v>37</v>
      </c>
      <c r="C9" s="25">
        <v>1</v>
      </c>
      <c r="D9" s="26">
        <v>68</v>
      </c>
      <c r="E9" s="25">
        <v>4</v>
      </c>
      <c r="F9" s="26">
        <v>68</v>
      </c>
      <c r="G9" s="25">
        <v>4</v>
      </c>
      <c r="H9" s="26">
        <v>69</v>
      </c>
      <c r="I9" s="25">
        <v>4</v>
      </c>
      <c r="J9" s="26">
        <v>20</v>
      </c>
      <c r="K9" s="25">
        <v>3</v>
      </c>
      <c r="L9" s="26">
        <v>12</v>
      </c>
      <c r="M9" s="25">
        <v>6</v>
      </c>
      <c r="N9" s="26">
        <v>274</v>
      </c>
      <c r="O9" s="25">
        <v>21</v>
      </c>
      <c r="P9" s="23"/>
    </row>
    <row r="10" spans="1:16" ht="12.75">
      <c r="A10" s="15" t="s">
        <v>206</v>
      </c>
      <c r="B10" s="26">
        <v>125</v>
      </c>
      <c r="C10" s="25">
        <v>4</v>
      </c>
      <c r="D10" s="26">
        <v>321</v>
      </c>
      <c r="E10" s="25">
        <v>12</v>
      </c>
      <c r="F10" s="26">
        <v>285</v>
      </c>
      <c r="G10" s="25">
        <v>12</v>
      </c>
      <c r="H10" s="26">
        <v>236</v>
      </c>
      <c r="I10" s="25">
        <v>21</v>
      </c>
      <c r="J10" s="26">
        <v>134</v>
      </c>
      <c r="K10" s="25">
        <v>15</v>
      </c>
      <c r="L10" s="26">
        <v>111</v>
      </c>
      <c r="M10" s="25">
        <v>55</v>
      </c>
      <c r="N10" s="26">
        <v>1212</v>
      </c>
      <c r="O10" s="25">
        <v>115</v>
      </c>
      <c r="P10" s="23"/>
    </row>
    <row r="11" spans="1:16" ht="12.75">
      <c r="A11" s="15" t="s">
        <v>207</v>
      </c>
      <c r="B11" s="26">
        <v>18</v>
      </c>
      <c r="C11" s="26" t="s">
        <v>17</v>
      </c>
      <c r="D11" s="26">
        <v>5</v>
      </c>
      <c r="E11" s="26" t="s">
        <v>17</v>
      </c>
      <c r="F11" s="26">
        <v>5</v>
      </c>
      <c r="G11" s="22" t="s">
        <v>17</v>
      </c>
      <c r="H11" s="26">
        <v>4</v>
      </c>
      <c r="I11" s="22" t="s">
        <v>17</v>
      </c>
      <c r="J11" s="26">
        <v>4</v>
      </c>
      <c r="K11" s="22" t="s">
        <v>17</v>
      </c>
      <c r="L11" s="26">
        <v>1</v>
      </c>
      <c r="M11" s="22" t="s">
        <v>17</v>
      </c>
      <c r="N11" s="26">
        <v>37</v>
      </c>
      <c r="O11" s="22" t="s">
        <v>17</v>
      </c>
      <c r="P11" s="23"/>
    </row>
    <row r="12" spans="1:16" ht="12.75">
      <c r="A12" s="15" t="s">
        <v>208</v>
      </c>
      <c r="B12" s="26">
        <v>83</v>
      </c>
      <c r="C12" s="25">
        <v>2</v>
      </c>
      <c r="D12" s="26">
        <v>242</v>
      </c>
      <c r="E12" s="25">
        <v>7</v>
      </c>
      <c r="F12" s="26">
        <v>178</v>
      </c>
      <c r="G12" s="25">
        <v>7</v>
      </c>
      <c r="H12" s="26">
        <v>128</v>
      </c>
      <c r="I12" s="25">
        <v>8</v>
      </c>
      <c r="J12" s="26">
        <v>69</v>
      </c>
      <c r="K12" s="25">
        <v>10</v>
      </c>
      <c r="L12" s="26">
        <v>65</v>
      </c>
      <c r="M12" s="25">
        <v>34</v>
      </c>
      <c r="N12" s="26">
        <v>765</v>
      </c>
      <c r="O12" s="25">
        <v>64</v>
      </c>
      <c r="P12" s="23"/>
    </row>
    <row r="13" spans="1:16" ht="12.75">
      <c r="A13" s="15" t="s">
        <v>209</v>
      </c>
      <c r="B13" s="26">
        <v>80</v>
      </c>
      <c r="C13" s="25">
        <v>1</v>
      </c>
      <c r="D13" s="26">
        <v>128</v>
      </c>
      <c r="E13" s="25">
        <v>0</v>
      </c>
      <c r="F13" s="26">
        <v>108</v>
      </c>
      <c r="G13" s="25">
        <v>0</v>
      </c>
      <c r="H13" s="26">
        <v>74</v>
      </c>
      <c r="I13" s="25">
        <v>4</v>
      </c>
      <c r="J13" s="26">
        <v>21</v>
      </c>
      <c r="K13" s="25">
        <v>5</v>
      </c>
      <c r="L13" s="26">
        <v>17</v>
      </c>
      <c r="M13" s="25">
        <v>9</v>
      </c>
      <c r="N13" s="26">
        <v>428</v>
      </c>
      <c r="O13" s="25">
        <v>23</v>
      </c>
      <c r="P13" s="23"/>
    </row>
    <row r="14" spans="1:16" ht="12.75">
      <c r="A14" s="15"/>
      <c r="B14" s="19"/>
      <c r="C14" s="19"/>
      <c r="D14" s="19"/>
      <c r="E14" s="19"/>
      <c r="F14" s="19"/>
      <c r="G14" s="19"/>
      <c r="H14" s="19"/>
      <c r="I14" s="19"/>
      <c r="J14" s="19"/>
      <c r="K14" s="22"/>
      <c r="L14" s="22"/>
      <c r="M14" s="22"/>
      <c r="N14" s="22"/>
      <c r="O14" s="19"/>
      <c r="P14" s="15"/>
    </row>
    <row r="15" spans="1:16" ht="13.5">
      <c r="A15" s="20" t="s">
        <v>210</v>
      </c>
      <c r="B15" s="21">
        <f aca="true" t="shared" si="0" ref="B15:O15">SUM(B8:B13)</f>
        <v>458</v>
      </c>
      <c r="C15" s="21">
        <f>SUM(C8:C13)</f>
        <v>10</v>
      </c>
      <c r="D15" s="21">
        <f t="shared" si="0"/>
        <v>977</v>
      </c>
      <c r="E15" s="21">
        <f>SUM(E8:E13)</f>
        <v>26</v>
      </c>
      <c r="F15" s="21">
        <f t="shared" si="0"/>
        <v>805</v>
      </c>
      <c r="G15" s="21">
        <f t="shared" si="0"/>
        <v>26</v>
      </c>
      <c r="H15" s="21">
        <f t="shared" si="0"/>
        <v>623</v>
      </c>
      <c r="I15" s="21">
        <f t="shared" si="0"/>
        <v>46</v>
      </c>
      <c r="J15" s="21">
        <f t="shared" si="0"/>
        <v>323</v>
      </c>
      <c r="K15" s="21">
        <f t="shared" si="0"/>
        <v>45</v>
      </c>
      <c r="L15" s="21">
        <f t="shared" si="0"/>
        <v>238</v>
      </c>
      <c r="M15" s="21">
        <f t="shared" si="0"/>
        <v>121</v>
      </c>
      <c r="N15" s="21">
        <f t="shared" si="0"/>
        <v>3424</v>
      </c>
      <c r="O15" s="21">
        <f t="shared" si="0"/>
        <v>274</v>
      </c>
      <c r="P15" s="15"/>
    </row>
    <row r="16" spans="2:16" ht="12.7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2.75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</sheetData>
  <sheetProtection/>
  <mergeCells count="8">
    <mergeCell ref="N5:O5"/>
    <mergeCell ref="B4:M4"/>
    <mergeCell ref="B5:C5"/>
    <mergeCell ref="D5:E5"/>
    <mergeCell ref="F5:G5"/>
    <mergeCell ref="H5:I5"/>
    <mergeCell ref="J5:K5"/>
    <mergeCell ref="L5:M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29.7109375" style="0" customWidth="1"/>
    <col min="4" max="4" width="17.28125" style="0" customWidth="1"/>
  </cols>
  <sheetData>
    <row r="1" spans="1:5" ht="12.75">
      <c r="A1" s="15"/>
      <c r="B1" s="40" t="s">
        <v>243</v>
      </c>
      <c r="C1" s="15"/>
      <c r="D1" s="26"/>
      <c r="E1" s="15"/>
    </row>
    <row r="2" spans="1:5" ht="12.75">
      <c r="A2" s="15"/>
      <c r="B2" s="27" t="s">
        <v>590</v>
      </c>
      <c r="C2" s="15"/>
      <c r="D2" s="26"/>
      <c r="E2" s="15"/>
    </row>
    <row r="3" spans="1:5" ht="12.75">
      <c r="A3" s="15"/>
      <c r="B3" s="15"/>
      <c r="C3" s="15"/>
      <c r="D3" s="26"/>
      <c r="E3" s="15"/>
    </row>
    <row r="4" spans="1:5" ht="12.75">
      <c r="A4" s="15"/>
      <c r="B4" s="15"/>
      <c r="C4" s="14" t="s">
        <v>244</v>
      </c>
      <c r="D4" s="81" t="s">
        <v>245</v>
      </c>
      <c r="E4" s="15"/>
    </row>
    <row r="5" spans="1:5" ht="12.75">
      <c r="A5" s="15"/>
      <c r="B5" s="82">
        <v>1</v>
      </c>
      <c r="C5" s="58" t="s">
        <v>265</v>
      </c>
      <c r="D5" s="91">
        <v>32169.753000000048</v>
      </c>
      <c r="E5" s="15"/>
    </row>
    <row r="6" spans="1:5" ht="12.75">
      <c r="A6" s="15"/>
      <c r="B6" s="82">
        <v>2</v>
      </c>
      <c r="C6" s="58" t="s">
        <v>266</v>
      </c>
      <c r="D6" s="91">
        <v>25919.21800000001</v>
      </c>
      <c r="E6" s="15"/>
    </row>
    <row r="7" spans="1:5" ht="12.75">
      <c r="A7" s="15"/>
      <c r="B7" s="82">
        <v>3</v>
      </c>
      <c r="C7" s="58" t="s">
        <v>267</v>
      </c>
      <c r="D7" s="91">
        <v>20030.46</v>
      </c>
      <c r="E7" s="15"/>
    </row>
    <row r="8" spans="1:5" ht="12.75">
      <c r="A8" s="15"/>
      <c r="B8" s="82">
        <v>4</v>
      </c>
      <c r="C8" s="58" t="s">
        <v>268</v>
      </c>
      <c r="D8" s="91">
        <v>19835.51099999999</v>
      </c>
      <c r="E8" s="15"/>
    </row>
    <row r="9" spans="1:5" ht="12.75">
      <c r="A9" s="15"/>
      <c r="B9" s="82">
        <v>5</v>
      </c>
      <c r="C9" s="58" t="s">
        <v>269</v>
      </c>
      <c r="D9" s="91">
        <v>19560.46300000003</v>
      </c>
      <c r="E9" s="15"/>
    </row>
    <row r="10" spans="1:5" ht="12.75">
      <c r="A10" s="15"/>
      <c r="B10" s="82">
        <v>6</v>
      </c>
      <c r="C10" s="58" t="s">
        <v>270</v>
      </c>
      <c r="D10" s="91">
        <v>19364.03399999998</v>
      </c>
      <c r="E10" s="15"/>
    </row>
    <row r="11" spans="1:5" ht="12.75">
      <c r="A11" s="15"/>
      <c r="B11" s="82">
        <v>7</v>
      </c>
      <c r="C11" s="58" t="s">
        <v>271</v>
      </c>
      <c r="D11" s="91">
        <v>16918.751999999993</v>
      </c>
      <c r="E11" s="15"/>
    </row>
    <row r="12" spans="1:5" ht="12.75">
      <c r="A12" s="15"/>
      <c r="B12" s="82">
        <v>8</v>
      </c>
      <c r="C12" s="58" t="s">
        <v>272</v>
      </c>
      <c r="D12" s="91">
        <v>15600.252999999995</v>
      </c>
      <c r="E12" s="15"/>
    </row>
    <row r="13" spans="1:5" ht="12.75">
      <c r="A13" s="15"/>
      <c r="B13" s="82">
        <v>9</v>
      </c>
      <c r="C13" s="58" t="s">
        <v>273</v>
      </c>
      <c r="D13" s="91">
        <v>15208.515999999972</v>
      </c>
      <c r="E13" s="15"/>
    </row>
    <row r="14" spans="1:5" ht="12.75">
      <c r="A14" s="15"/>
      <c r="B14" s="82">
        <v>10</v>
      </c>
      <c r="C14" s="58" t="s">
        <v>274</v>
      </c>
      <c r="D14" s="91">
        <v>14758.54499999997</v>
      </c>
      <c r="E14" s="15"/>
    </row>
    <row r="15" spans="1:5" ht="12.75">
      <c r="A15" s="15"/>
      <c r="B15" s="82">
        <v>11</v>
      </c>
      <c r="C15" s="58" t="s">
        <v>275</v>
      </c>
      <c r="D15" s="91">
        <v>14351.722999999984</v>
      </c>
      <c r="E15" s="15"/>
    </row>
    <row r="16" spans="1:5" ht="12.75">
      <c r="A16" s="15"/>
      <c r="B16" s="82">
        <v>12</v>
      </c>
      <c r="C16" s="58" t="s">
        <v>276</v>
      </c>
      <c r="D16" s="91">
        <v>14135.838000000003</v>
      </c>
      <c r="E16" s="15"/>
    </row>
    <row r="17" spans="1:5" ht="12.75">
      <c r="A17" s="15"/>
      <c r="B17" s="82">
        <v>13</v>
      </c>
      <c r="C17" s="58" t="s">
        <v>277</v>
      </c>
      <c r="D17" s="91">
        <v>14086.998000000003</v>
      </c>
      <c r="E17" s="15"/>
    </row>
    <row r="18" spans="1:5" ht="12.75">
      <c r="A18" s="15"/>
      <c r="B18" s="82">
        <v>14</v>
      </c>
      <c r="C18" s="58" t="s">
        <v>278</v>
      </c>
      <c r="D18" s="91">
        <v>12265.810999999996</v>
      </c>
      <c r="E18" s="15"/>
    </row>
    <row r="19" spans="1:5" ht="12.75">
      <c r="A19" s="15"/>
      <c r="B19" s="82">
        <v>15</v>
      </c>
      <c r="C19" s="58" t="s">
        <v>279</v>
      </c>
      <c r="D19" s="91">
        <v>11835.838999999982</v>
      </c>
      <c r="E19" s="15"/>
    </row>
    <row r="20" spans="1:5" ht="12.75">
      <c r="A20" s="15"/>
      <c r="B20" s="82">
        <v>16</v>
      </c>
      <c r="C20" s="58" t="s">
        <v>280</v>
      </c>
      <c r="D20" s="91">
        <v>11055.772999999996</v>
      </c>
      <c r="E20" s="15"/>
    </row>
    <row r="21" spans="1:5" ht="12.75">
      <c r="A21" s="15"/>
      <c r="B21" s="82">
        <v>17</v>
      </c>
      <c r="C21" s="58" t="s">
        <v>281</v>
      </c>
      <c r="D21" s="91">
        <v>10216.853999999994</v>
      </c>
      <c r="E21" s="15"/>
    </row>
    <row r="22" spans="1:5" ht="12.75">
      <c r="A22" s="15"/>
      <c r="B22" s="82">
        <v>18</v>
      </c>
      <c r="C22" s="58" t="s">
        <v>282</v>
      </c>
      <c r="D22" s="91">
        <v>10186.257000000007</v>
      </c>
      <c r="E22" s="15"/>
    </row>
    <row r="23" spans="1:5" ht="12.75">
      <c r="A23" s="15"/>
      <c r="B23" s="82">
        <v>19</v>
      </c>
      <c r="C23" s="58" t="s">
        <v>283</v>
      </c>
      <c r="D23" s="91">
        <v>9078.511999999999</v>
      </c>
      <c r="E23" s="15"/>
    </row>
    <row r="24" spans="1:5" ht="12.75">
      <c r="A24" s="15"/>
      <c r="B24" s="82">
        <v>20</v>
      </c>
      <c r="C24" s="58" t="s">
        <v>284</v>
      </c>
      <c r="D24" s="91">
        <v>8230.16</v>
      </c>
      <c r="E24" s="15"/>
    </row>
    <row r="25" spans="1:5" ht="12.75">
      <c r="A25" s="15"/>
      <c r="B25" s="82">
        <v>21</v>
      </c>
      <c r="C25" s="58" t="s">
        <v>285</v>
      </c>
      <c r="D25" s="91">
        <v>7556.494000000002</v>
      </c>
      <c r="E25" s="15"/>
    </row>
    <row r="26" spans="1:5" ht="12.75">
      <c r="A26" s="15"/>
      <c r="B26" s="82">
        <v>22</v>
      </c>
      <c r="C26" s="58" t="s">
        <v>286</v>
      </c>
      <c r="D26" s="91">
        <v>7287.604000000014</v>
      </c>
      <c r="E26" s="15"/>
    </row>
    <row r="27" spans="1:5" ht="12.75">
      <c r="A27" s="15"/>
      <c r="B27" s="82">
        <v>23</v>
      </c>
      <c r="C27" s="58" t="s">
        <v>287</v>
      </c>
      <c r="D27" s="91">
        <v>7020.570999999998</v>
      </c>
      <c r="E27" s="15"/>
    </row>
    <row r="28" spans="1:5" ht="12.75">
      <c r="A28" s="15"/>
      <c r="B28" s="82">
        <v>24</v>
      </c>
      <c r="C28" s="58" t="s">
        <v>288</v>
      </c>
      <c r="D28" s="91">
        <v>6500.1140000000005</v>
      </c>
      <c r="E28" s="15"/>
    </row>
    <row r="29" spans="1:5" ht="12.75">
      <c r="A29" s="15"/>
      <c r="B29" s="82">
        <v>25</v>
      </c>
      <c r="C29" s="58" t="s">
        <v>289</v>
      </c>
      <c r="D29" s="91">
        <v>5558.89</v>
      </c>
      <c r="E29" s="15"/>
    </row>
    <row r="30" spans="1:5" ht="12.75">
      <c r="A30" s="15"/>
      <c r="B30" s="82">
        <v>26</v>
      </c>
      <c r="C30" s="58" t="s">
        <v>290</v>
      </c>
      <c r="D30" s="91">
        <v>5349.452</v>
      </c>
      <c r="E30" s="15"/>
    </row>
    <row r="31" spans="1:5" ht="12.75">
      <c r="A31" s="15"/>
      <c r="B31" s="82">
        <v>27</v>
      </c>
      <c r="C31" s="58" t="s">
        <v>291</v>
      </c>
      <c r="D31" s="91">
        <v>4966.488000000002</v>
      </c>
      <c r="E31" s="15"/>
    </row>
    <row r="32" spans="1:5" ht="12.75">
      <c r="A32" s="15"/>
      <c r="B32" s="82">
        <v>28</v>
      </c>
      <c r="C32" s="58" t="s">
        <v>292</v>
      </c>
      <c r="D32" s="91">
        <v>4806.025000000003</v>
      </c>
      <c r="E32" s="15"/>
    </row>
    <row r="33" spans="1:5" ht="12.75">
      <c r="A33" s="15"/>
      <c r="B33" s="82">
        <v>29</v>
      </c>
      <c r="C33" s="58" t="s">
        <v>293</v>
      </c>
      <c r="D33" s="91">
        <v>4444.492000000001</v>
      </c>
      <c r="E33" s="15"/>
    </row>
    <row r="34" spans="1:5" ht="12.75">
      <c r="A34" s="15"/>
      <c r="B34" s="82">
        <v>30</v>
      </c>
      <c r="C34" s="58" t="s">
        <v>294</v>
      </c>
      <c r="D34" s="91">
        <v>4267.977000000002</v>
      </c>
      <c r="E34" s="15"/>
    </row>
    <row r="35" spans="1:5" ht="12.75">
      <c r="A35" s="15"/>
      <c r="B35" s="82">
        <v>31</v>
      </c>
      <c r="C35" s="58" t="s">
        <v>295</v>
      </c>
      <c r="D35" s="91">
        <v>3624.0470000000005</v>
      </c>
      <c r="E35" s="15"/>
    </row>
    <row r="36" spans="1:5" ht="12.75">
      <c r="A36" s="15"/>
      <c r="B36" s="82">
        <v>32</v>
      </c>
      <c r="C36" s="58" t="s">
        <v>296</v>
      </c>
      <c r="D36" s="91">
        <v>3622.7450000000017</v>
      </c>
      <c r="E36" s="15"/>
    </row>
    <row r="37" spans="1:5" ht="12.75">
      <c r="A37" s="15"/>
      <c r="B37" s="82">
        <v>33</v>
      </c>
      <c r="C37" s="58" t="s">
        <v>297</v>
      </c>
      <c r="D37" s="91">
        <v>3239.043000000001</v>
      </c>
      <c r="E37" s="15"/>
    </row>
    <row r="38" spans="1:5" ht="12.75">
      <c r="A38" s="15"/>
      <c r="B38" s="82">
        <v>34</v>
      </c>
      <c r="C38" s="58" t="s">
        <v>298</v>
      </c>
      <c r="D38" s="91">
        <v>3219.7580000000003</v>
      </c>
      <c r="E38" s="15"/>
    </row>
    <row r="39" spans="1:5" ht="12.75">
      <c r="A39" s="15"/>
      <c r="B39" s="82">
        <v>35</v>
      </c>
      <c r="C39" s="58" t="s">
        <v>299</v>
      </c>
      <c r="D39" s="91">
        <v>3086.7670000000003</v>
      </c>
      <c r="E39" s="15"/>
    </row>
    <row r="40" spans="1:5" ht="12.75">
      <c r="A40" s="15"/>
      <c r="B40" s="82">
        <v>36</v>
      </c>
      <c r="C40" s="58" t="s">
        <v>300</v>
      </c>
      <c r="D40" s="91">
        <v>3063.5410000000006</v>
      </c>
      <c r="E40" s="15"/>
    </row>
    <row r="41" spans="1:5" ht="12.75">
      <c r="A41" s="15"/>
      <c r="B41" s="82">
        <v>37</v>
      </c>
      <c r="C41" s="58" t="s">
        <v>301</v>
      </c>
      <c r="D41" s="91">
        <v>2899.662999999997</v>
      </c>
      <c r="E41" s="15"/>
    </row>
    <row r="42" spans="1:5" ht="12.75">
      <c r="A42" s="15"/>
      <c r="B42" s="82">
        <v>38</v>
      </c>
      <c r="C42" s="58" t="s">
        <v>311</v>
      </c>
      <c r="D42" s="91">
        <v>2882.259000000001</v>
      </c>
      <c r="E42" s="15"/>
    </row>
    <row r="43" spans="1:5" ht="12.75">
      <c r="A43" s="15"/>
      <c r="B43" s="82">
        <v>39</v>
      </c>
      <c r="C43" s="58" t="s">
        <v>302</v>
      </c>
      <c r="D43" s="91">
        <v>2725.19</v>
      </c>
      <c r="E43" s="15"/>
    </row>
    <row r="44" spans="1:5" ht="12.75">
      <c r="A44" s="15"/>
      <c r="B44" s="82">
        <v>40</v>
      </c>
      <c r="C44" s="58" t="s">
        <v>303</v>
      </c>
      <c r="D44" s="91">
        <v>2637.6110000000003</v>
      </c>
      <c r="E44" s="15"/>
    </row>
    <row r="45" spans="1:5" ht="12.75">
      <c r="A45" s="15"/>
      <c r="B45" s="82">
        <v>41</v>
      </c>
      <c r="C45" s="58" t="s">
        <v>312</v>
      </c>
      <c r="D45" s="91">
        <v>2510.854</v>
      </c>
      <c r="E45" s="15"/>
    </row>
    <row r="46" spans="1:5" ht="12.75">
      <c r="A46" s="15"/>
      <c r="B46" s="82">
        <v>42</v>
      </c>
      <c r="C46" s="58" t="s">
        <v>304</v>
      </c>
      <c r="D46" s="91">
        <v>2247.68</v>
      </c>
      <c r="E46" s="15"/>
    </row>
    <row r="47" spans="1:5" ht="12.75">
      <c r="A47" s="15"/>
      <c r="B47" s="82">
        <v>43</v>
      </c>
      <c r="C47" s="58" t="s">
        <v>29</v>
      </c>
      <c r="D47" s="91">
        <v>2088.7910000000015</v>
      </c>
      <c r="E47" s="15"/>
    </row>
    <row r="48" spans="1:5" ht="12.75">
      <c r="A48" s="15"/>
      <c r="B48" s="82">
        <v>44</v>
      </c>
      <c r="C48" s="58" t="s">
        <v>305</v>
      </c>
      <c r="D48" s="91">
        <v>2021.032</v>
      </c>
      <c r="E48" s="15"/>
    </row>
    <row r="49" spans="1:5" ht="12.75">
      <c r="A49" s="15"/>
      <c r="B49" s="82">
        <v>45</v>
      </c>
      <c r="C49" s="58" t="s">
        <v>306</v>
      </c>
      <c r="D49" s="91">
        <v>1876.122</v>
      </c>
      <c r="E49" s="15"/>
    </row>
    <row r="50" spans="1:5" ht="12.75">
      <c r="A50" s="15"/>
      <c r="B50" s="82">
        <v>46</v>
      </c>
      <c r="C50" s="58" t="s">
        <v>307</v>
      </c>
      <c r="D50" s="91">
        <v>1876.122</v>
      </c>
      <c r="E50" s="15"/>
    </row>
    <row r="51" spans="1:5" ht="12.75">
      <c r="A51" s="15"/>
      <c r="B51" s="82">
        <v>47</v>
      </c>
      <c r="C51" s="58" t="s">
        <v>308</v>
      </c>
      <c r="D51" s="91">
        <v>1783.57</v>
      </c>
      <c r="E51" s="15"/>
    </row>
    <row r="52" spans="1:5" ht="12.75">
      <c r="A52" s="15"/>
      <c r="B52" s="82">
        <v>48</v>
      </c>
      <c r="C52" s="58" t="s">
        <v>309</v>
      </c>
      <c r="D52" s="91">
        <v>1756.3579999999997</v>
      </c>
      <c r="E52" s="15"/>
    </row>
    <row r="53" spans="1:5" ht="12.75">
      <c r="A53" s="15"/>
      <c r="B53" s="82">
        <v>49</v>
      </c>
      <c r="C53" s="58" t="s">
        <v>74</v>
      </c>
      <c r="D53" s="91">
        <v>1697.2560000000008</v>
      </c>
      <c r="E53" s="15"/>
    </row>
    <row r="54" spans="1:5" ht="12.75">
      <c r="A54" s="15"/>
      <c r="B54" s="82">
        <v>50</v>
      </c>
      <c r="C54" s="58" t="s">
        <v>310</v>
      </c>
      <c r="D54" s="91">
        <v>1661.7519999999995</v>
      </c>
      <c r="E54" s="15"/>
    </row>
    <row r="55" spans="1:5" ht="12.75">
      <c r="A55" s="15"/>
      <c r="B55" s="15"/>
      <c r="C55" s="15"/>
      <c r="D55" s="26"/>
      <c r="E55" s="15"/>
    </row>
    <row r="56" spans="1:5" ht="12.75">
      <c r="A56" s="15"/>
      <c r="B56" s="15"/>
      <c r="C56" s="15"/>
      <c r="D56" s="26"/>
      <c r="E56" s="15"/>
    </row>
    <row r="57" ht="12.75">
      <c r="A57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D54"/>
  <sheetViews>
    <sheetView zoomScalePageLayoutView="0" workbookViewId="0" topLeftCell="A1">
      <selection activeCell="J40" sqref="J40"/>
    </sheetView>
  </sheetViews>
  <sheetFormatPr defaultColWidth="9.140625" defaultRowHeight="12.75"/>
  <cols>
    <col min="3" max="3" width="29.421875" style="0" customWidth="1"/>
    <col min="4" max="4" width="11.7109375" style="0" customWidth="1"/>
  </cols>
  <sheetData>
    <row r="1" spans="2:4" ht="12.75">
      <c r="B1" s="83" t="s">
        <v>246</v>
      </c>
      <c r="C1" s="15"/>
      <c r="D1" s="26"/>
    </row>
    <row r="2" spans="2:4" ht="12.75">
      <c r="B2" s="84" t="s">
        <v>591</v>
      </c>
      <c r="C2" s="15"/>
      <c r="D2" s="26"/>
    </row>
    <row r="3" spans="2:4" ht="12.75">
      <c r="B3" s="82"/>
      <c r="C3" s="15"/>
      <c r="D3" s="26"/>
    </row>
    <row r="4" spans="2:4" ht="12.75">
      <c r="B4" s="82" t="s">
        <v>195</v>
      </c>
      <c r="C4" s="14" t="s">
        <v>244</v>
      </c>
      <c r="D4" s="81" t="s">
        <v>247</v>
      </c>
    </row>
    <row r="5" spans="2:4" ht="12.75">
      <c r="B5" s="82">
        <v>1</v>
      </c>
      <c r="C5" s="58" t="s">
        <v>313</v>
      </c>
      <c r="D5" s="91">
        <v>23384.396000000022</v>
      </c>
    </row>
    <row r="6" spans="2:4" ht="12.75">
      <c r="B6" s="82">
        <v>2</v>
      </c>
      <c r="C6" s="58" t="s">
        <v>314</v>
      </c>
      <c r="D6" s="91">
        <v>21422.72</v>
      </c>
    </row>
    <row r="7" spans="2:4" ht="12.75">
      <c r="B7" s="82">
        <v>3</v>
      </c>
      <c r="C7" s="58" t="s">
        <v>315</v>
      </c>
      <c r="D7" s="91">
        <v>18997.861000000048</v>
      </c>
    </row>
    <row r="8" spans="2:4" ht="12.75">
      <c r="B8" s="82">
        <v>4</v>
      </c>
      <c r="C8" s="58" t="s">
        <v>316</v>
      </c>
      <c r="D8" s="91">
        <v>15076.337000000007</v>
      </c>
    </row>
    <row r="9" spans="2:4" ht="12.75">
      <c r="B9" s="82">
        <v>5</v>
      </c>
      <c r="C9" s="58" t="s">
        <v>317</v>
      </c>
      <c r="D9" s="91">
        <v>14644.821</v>
      </c>
    </row>
    <row r="10" spans="2:4" ht="12.75">
      <c r="B10" s="82">
        <v>6</v>
      </c>
      <c r="C10" s="58" t="s">
        <v>318</v>
      </c>
      <c r="D10" s="91">
        <v>13354.367999999995</v>
      </c>
    </row>
    <row r="11" spans="2:4" ht="12.75">
      <c r="B11" s="82">
        <v>7</v>
      </c>
      <c r="C11" s="58" t="s">
        <v>319</v>
      </c>
      <c r="D11" s="91">
        <v>8107.110999999996</v>
      </c>
    </row>
    <row r="12" spans="2:4" ht="12.75">
      <c r="B12" s="82">
        <v>8</v>
      </c>
      <c r="C12" s="58" t="s">
        <v>320</v>
      </c>
      <c r="D12" s="91">
        <v>4425.307999999994</v>
      </c>
    </row>
    <row r="13" spans="2:4" ht="12.75">
      <c r="B13" s="82">
        <v>9</v>
      </c>
      <c r="C13" s="58" t="s">
        <v>321</v>
      </c>
      <c r="D13" s="91">
        <v>4041.956000000002</v>
      </c>
    </row>
    <row r="14" spans="2:4" ht="12.75">
      <c r="B14" s="82">
        <v>10</v>
      </c>
      <c r="C14" s="58" t="s">
        <v>322</v>
      </c>
      <c r="D14" s="91">
        <v>3598.6709999999903</v>
      </c>
    </row>
    <row r="15" spans="2:4" ht="12.75">
      <c r="B15" s="82">
        <v>11</v>
      </c>
      <c r="C15" s="58" t="s">
        <v>323</v>
      </c>
      <c r="D15" s="91">
        <v>2992.6879999999996</v>
      </c>
    </row>
    <row r="16" spans="2:4" ht="12.75">
      <c r="B16" s="82">
        <v>12</v>
      </c>
      <c r="C16" s="58" t="s">
        <v>324</v>
      </c>
      <c r="D16" s="91">
        <v>2928.853</v>
      </c>
    </row>
    <row r="17" spans="2:4" ht="12.75">
      <c r="B17" s="82">
        <v>13</v>
      </c>
      <c r="C17" s="58" t="s">
        <v>325</v>
      </c>
      <c r="D17" s="91">
        <v>2819.9070000000006</v>
      </c>
    </row>
    <row r="18" spans="2:4" ht="12.75">
      <c r="B18" s="82">
        <v>14</v>
      </c>
      <c r="C18" s="58" t="s">
        <v>326</v>
      </c>
      <c r="D18" s="91">
        <v>2376.188</v>
      </c>
    </row>
    <row r="19" spans="2:4" ht="12.75">
      <c r="B19" s="82">
        <v>15</v>
      </c>
      <c r="C19" s="58" t="s">
        <v>327</v>
      </c>
      <c r="D19" s="91">
        <v>2211.2289999999994</v>
      </c>
    </row>
    <row r="20" spans="2:4" ht="12.75">
      <c r="B20" s="82">
        <v>16</v>
      </c>
      <c r="C20" s="58" t="s">
        <v>328</v>
      </c>
      <c r="D20" s="91">
        <v>2169.2589999999977</v>
      </c>
    </row>
    <row r="21" spans="2:4" ht="12.75">
      <c r="B21" s="82">
        <v>17</v>
      </c>
      <c r="C21" s="58" t="s">
        <v>329</v>
      </c>
      <c r="D21" s="91">
        <v>1998.89</v>
      </c>
    </row>
    <row r="22" spans="2:4" ht="12.75">
      <c r="B22" s="82">
        <v>18</v>
      </c>
      <c r="C22" s="58" t="s">
        <v>330</v>
      </c>
      <c r="D22" s="91">
        <v>1905.6</v>
      </c>
    </row>
    <row r="23" spans="2:4" ht="12.75">
      <c r="B23" s="82">
        <v>19</v>
      </c>
      <c r="C23" s="58" t="s">
        <v>331</v>
      </c>
      <c r="D23" s="91">
        <v>1863.205</v>
      </c>
    </row>
    <row r="24" spans="2:4" ht="12.75">
      <c r="B24" s="82">
        <v>20</v>
      </c>
      <c r="C24" s="58" t="s">
        <v>332</v>
      </c>
      <c r="D24" s="91">
        <v>1301.5980000000006</v>
      </c>
    </row>
    <row r="25" spans="2:4" ht="12.75">
      <c r="B25" s="82">
        <v>21</v>
      </c>
      <c r="C25" s="58" t="s">
        <v>333</v>
      </c>
      <c r="D25" s="91">
        <v>1035.4569999999999</v>
      </c>
    </row>
    <row r="26" spans="2:4" ht="12.75">
      <c r="B26" s="82">
        <v>22</v>
      </c>
      <c r="C26" s="58" t="s">
        <v>334</v>
      </c>
      <c r="D26" s="91">
        <v>994.262</v>
      </c>
    </row>
    <row r="27" spans="2:4" ht="12.75">
      <c r="B27" s="82">
        <v>23</v>
      </c>
      <c r="C27" s="58" t="s">
        <v>335</v>
      </c>
      <c r="D27" s="91">
        <v>970.232</v>
      </c>
    </row>
    <row r="28" spans="2:4" ht="12.75">
      <c r="B28" s="82">
        <v>24</v>
      </c>
      <c r="C28" s="58" t="s">
        <v>336</v>
      </c>
      <c r="D28" s="91">
        <v>925.665</v>
      </c>
    </row>
    <row r="29" spans="2:4" ht="12.75">
      <c r="B29" s="82">
        <v>25</v>
      </c>
      <c r="C29" s="58" t="s">
        <v>337</v>
      </c>
      <c r="D29" s="91">
        <v>903.1610000000003</v>
      </c>
    </row>
    <row r="30" spans="2:4" ht="12.75">
      <c r="B30" s="82">
        <v>26</v>
      </c>
      <c r="C30" s="58" t="s">
        <v>338</v>
      </c>
      <c r="D30" s="91">
        <v>785.8489999999999</v>
      </c>
    </row>
    <row r="31" spans="2:4" ht="12.75">
      <c r="B31" s="82">
        <v>27</v>
      </c>
      <c r="C31" s="58" t="s">
        <v>339</v>
      </c>
      <c r="D31" s="91">
        <v>718.506</v>
      </c>
    </row>
    <row r="32" spans="2:4" ht="12.75">
      <c r="B32" s="82">
        <v>28</v>
      </c>
      <c r="C32" s="58" t="s">
        <v>340</v>
      </c>
      <c r="D32" s="91">
        <v>684.084</v>
      </c>
    </row>
    <row r="33" spans="2:4" ht="12.75">
      <c r="B33" s="82">
        <v>29</v>
      </c>
      <c r="C33" s="58" t="s">
        <v>341</v>
      </c>
      <c r="D33" s="91">
        <v>664.8919999999991</v>
      </c>
    </row>
    <row r="34" spans="2:4" ht="12.75">
      <c r="B34" s="82">
        <v>30</v>
      </c>
      <c r="C34" s="58" t="s">
        <v>342</v>
      </c>
      <c r="D34" s="91">
        <v>552.019</v>
      </c>
    </row>
    <row r="35" spans="2:4" ht="12.75">
      <c r="B35" s="82">
        <v>31</v>
      </c>
      <c r="C35" s="58" t="s">
        <v>343</v>
      </c>
      <c r="D35" s="91">
        <v>535.7279999999998</v>
      </c>
    </row>
    <row r="36" spans="2:4" ht="12.75">
      <c r="B36" s="82">
        <v>32</v>
      </c>
      <c r="C36" s="58" t="s">
        <v>344</v>
      </c>
      <c r="D36" s="91">
        <v>520.145</v>
      </c>
    </row>
    <row r="37" spans="2:4" ht="12.75">
      <c r="B37" s="82">
        <v>33</v>
      </c>
      <c r="C37" s="58" t="s">
        <v>345</v>
      </c>
      <c r="D37" s="91">
        <v>508.8489999999999</v>
      </c>
    </row>
    <row r="38" spans="2:4" ht="12.75">
      <c r="B38" s="82">
        <v>34</v>
      </c>
      <c r="C38" s="58" t="s">
        <v>346</v>
      </c>
      <c r="D38" s="91">
        <v>429.71599999999995</v>
      </c>
    </row>
    <row r="39" spans="2:4" ht="12.75">
      <c r="B39" s="82">
        <v>35</v>
      </c>
      <c r="C39" s="58" t="s">
        <v>347</v>
      </c>
      <c r="D39" s="91">
        <v>425.6829999999999</v>
      </c>
    </row>
    <row r="40" spans="2:4" ht="12.75">
      <c r="B40" s="82">
        <v>36</v>
      </c>
      <c r="C40" s="58" t="s">
        <v>348</v>
      </c>
      <c r="D40" s="91">
        <v>419.6580000000001</v>
      </c>
    </row>
    <row r="41" spans="2:4" ht="12.75">
      <c r="B41" s="82">
        <v>37</v>
      </c>
      <c r="C41" s="58" t="s">
        <v>349</v>
      </c>
      <c r="D41" s="91">
        <v>408.71</v>
      </c>
    </row>
    <row r="42" spans="2:4" ht="12.75">
      <c r="B42" s="82">
        <v>38</v>
      </c>
      <c r="C42" s="58" t="s">
        <v>350</v>
      </c>
      <c r="D42" s="91">
        <v>380.9859999999999</v>
      </c>
    </row>
    <row r="43" spans="2:4" ht="12.75">
      <c r="B43" s="82">
        <v>39</v>
      </c>
      <c r="C43" s="58" t="s">
        <v>351</v>
      </c>
      <c r="D43" s="91">
        <v>372.65</v>
      </c>
    </row>
    <row r="44" spans="2:4" ht="12.75">
      <c r="B44" s="82">
        <v>40</v>
      </c>
      <c r="C44" s="58" t="s">
        <v>352</v>
      </c>
      <c r="D44" s="91">
        <v>348.32</v>
      </c>
    </row>
    <row r="45" spans="2:4" ht="12.75">
      <c r="B45" s="82">
        <v>41</v>
      </c>
      <c r="C45" s="58" t="s">
        <v>353</v>
      </c>
      <c r="D45" s="91">
        <v>317.146</v>
      </c>
    </row>
    <row r="46" spans="2:4" ht="12.75">
      <c r="B46" s="82">
        <v>42</v>
      </c>
      <c r="C46" s="58" t="s">
        <v>354</v>
      </c>
      <c r="D46" s="91">
        <v>255.71</v>
      </c>
    </row>
    <row r="47" spans="2:4" ht="12.75">
      <c r="B47" s="82">
        <v>43</v>
      </c>
      <c r="C47" s="58" t="s">
        <v>355</v>
      </c>
      <c r="D47" s="91">
        <v>246.90100000000007</v>
      </c>
    </row>
    <row r="48" spans="2:4" ht="12.75">
      <c r="B48" s="82">
        <v>44</v>
      </c>
      <c r="C48" s="58" t="s">
        <v>356</v>
      </c>
      <c r="D48" s="91">
        <v>239.11700000000002</v>
      </c>
    </row>
    <row r="49" spans="2:4" ht="12.75">
      <c r="B49" s="82">
        <v>45</v>
      </c>
      <c r="C49" s="58" t="s">
        <v>357</v>
      </c>
      <c r="D49" s="91">
        <v>228.38</v>
      </c>
    </row>
    <row r="50" spans="2:4" ht="12.75">
      <c r="B50" s="82">
        <v>46</v>
      </c>
      <c r="C50" s="58" t="s">
        <v>358</v>
      </c>
      <c r="D50" s="91">
        <v>227.36</v>
      </c>
    </row>
    <row r="51" spans="2:4" ht="12.75">
      <c r="B51" s="82">
        <v>47</v>
      </c>
      <c r="C51" s="58" t="s">
        <v>359</v>
      </c>
      <c r="D51" s="91">
        <v>227.23199999999997</v>
      </c>
    </row>
    <row r="52" spans="2:4" ht="12.75">
      <c r="B52" s="82">
        <v>48</v>
      </c>
      <c r="C52" s="58" t="s">
        <v>360</v>
      </c>
      <c r="D52" s="91">
        <v>211.84099999999998</v>
      </c>
    </row>
    <row r="53" spans="2:4" ht="12.75">
      <c r="B53" s="82">
        <v>49</v>
      </c>
      <c r="C53" s="58" t="s">
        <v>361</v>
      </c>
      <c r="D53" s="91">
        <v>210.79199999999997</v>
      </c>
    </row>
    <row r="54" spans="2:4" ht="12.75">
      <c r="B54" s="82">
        <v>50</v>
      </c>
      <c r="C54" s="58" t="s">
        <v>362</v>
      </c>
      <c r="D54" s="91">
        <v>178.3470000000001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36"/>
  <sheetViews>
    <sheetView zoomScale="75" zoomScaleNormal="75" zoomScalePageLayoutView="0" workbookViewId="0" topLeftCell="A1">
      <selection activeCell="I62" sqref="I62"/>
    </sheetView>
  </sheetViews>
  <sheetFormatPr defaultColWidth="9.140625" defaultRowHeight="12.75"/>
  <cols>
    <col min="1" max="1" width="40.421875" style="0" customWidth="1"/>
    <col min="2" max="2" width="11.140625" style="0" customWidth="1"/>
    <col min="3" max="3" width="14.7109375" style="0" customWidth="1"/>
    <col min="4" max="4" width="12.7109375" style="0" bestFit="1" customWidth="1"/>
    <col min="5" max="5" width="14.57421875" style="0" customWidth="1"/>
    <col min="6" max="6" width="11.57421875" style="0" bestFit="1" customWidth="1"/>
    <col min="7" max="7" width="11.8515625" style="0" customWidth="1"/>
    <col min="8" max="9" width="10.28125" style="0" customWidth="1"/>
    <col min="10" max="10" width="10.421875" style="0" customWidth="1"/>
    <col min="11" max="11" width="10.28125" style="0" customWidth="1"/>
    <col min="12" max="12" width="9.421875" style="0" bestFit="1" customWidth="1"/>
    <col min="13" max="14" width="9.28125" style="0" bestFit="1" customWidth="1"/>
    <col min="15" max="15" width="9.421875" style="0" bestFit="1" customWidth="1"/>
    <col min="16" max="17" width="9.28125" style="0" bestFit="1" customWidth="1"/>
    <col min="18" max="19" width="11.421875" style="0" customWidth="1"/>
    <col min="20" max="20" width="11.7109375" style="0" customWidth="1"/>
    <col min="21" max="21" width="11.8515625" style="0" customWidth="1"/>
  </cols>
  <sheetData>
    <row r="1" spans="1:20" ht="12.75">
      <c r="A1" s="14" t="s">
        <v>532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2.75">
      <c r="A2" s="15"/>
      <c r="B2" s="15"/>
      <c r="C2" s="15"/>
      <c r="D2" s="15"/>
      <c r="E2" s="17" t="s">
        <v>379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2.75">
      <c r="A3" s="14" t="s">
        <v>229</v>
      </c>
      <c r="C3" s="17" t="s">
        <v>380</v>
      </c>
      <c r="D3" s="17"/>
      <c r="E3" s="17" t="s">
        <v>381</v>
      </c>
      <c r="F3" s="17"/>
      <c r="G3" s="18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3.5">
      <c r="A4" s="68"/>
      <c r="B4" s="17"/>
      <c r="C4" s="17" t="s">
        <v>382</v>
      </c>
      <c r="D4" s="17" t="s">
        <v>383</v>
      </c>
      <c r="E4" s="17" t="s">
        <v>384</v>
      </c>
      <c r="F4" s="17" t="s">
        <v>385</v>
      </c>
      <c r="G4" s="11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3.5">
      <c r="A5" s="68" t="s">
        <v>150</v>
      </c>
      <c r="B5" s="17" t="s">
        <v>386</v>
      </c>
      <c r="C5" s="17" t="s">
        <v>387</v>
      </c>
      <c r="D5" s="17" t="s">
        <v>388</v>
      </c>
      <c r="E5" s="17" t="s">
        <v>389</v>
      </c>
      <c r="F5" s="17" t="s">
        <v>390</v>
      </c>
      <c r="G5" s="11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ht="12.75">
      <c r="A6" s="15" t="s">
        <v>186</v>
      </c>
      <c r="B6" s="60" t="s">
        <v>17</v>
      </c>
      <c r="C6" s="56">
        <v>1252.9</v>
      </c>
      <c r="D6" s="56">
        <v>1252.9</v>
      </c>
      <c r="E6" s="56">
        <v>1150.9</v>
      </c>
      <c r="F6" s="56">
        <v>176.5</v>
      </c>
      <c r="G6" s="28"/>
      <c r="H6" s="80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2.75">
      <c r="A7" s="15" t="s">
        <v>18</v>
      </c>
      <c r="B7" s="60" t="s">
        <v>17</v>
      </c>
      <c r="C7" s="56">
        <v>572.4</v>
      </c>
      <c r="D7" s="56">
        <v>572.4</v>
      </c>
      <c r="E7" s="56">
        <v>572.4</v>
      </c>
      <c r="F7" s="56">
        <v>486.6</v>
      </c>
      <c r="G7" s="28"/>
      <c r="H7" s="8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2.75">
      <c r="A8" s="15" t="s">
        <v>19</v>
      </c>
      <c r="B8" s="60" t="s">
        <v>17</v>
      </c>
      <c r="C8" s="56">
        <v>703.9</v>
      </c>
      <c r="D8" s="56">
        <v>703.9</v>
      </c>
      <c r="E8" s="56">
        <v>703.9</v>
      </c>
      <c r="F8" s="56">
        <v>160.1</v>
      </c>
      <c r="G8" s="28"/>
      <c r="H8" s="80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2.75">
      <c r="A9" s="15" t="s">
        <v>20</v>
      </c>
      <c r="B9" s="60" t="s">
        <v>17</v>
      </c>
      <c r="C9" s="56">
        <v>220.8</v>
      </c>
      <c r="D9" s="56">
        <v>220.8</v>
      </c>
      <c r="E9" s="56">
        <v>150.8</v>
      </c>
      <c r="F9" s="56">
        <v>130.6</v>
      </c>
      <c r="G9" s="28"/>
      <c r="H9" s="8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12.75">
      <c r="A10" s="15" t="s">
        <v>22</v>
      </c>
      <c r="B10" s="60" t="s">
        <v>17</v>
      </c>
      <c r="C10" s="56">
        <v>137.2</v>
      </c>
      <c r="D10" s="56">
        <v>137.2</v>
      </c>
      <c r="E10" s="56">
        <v>137.2</v>
      </c>
      <c r="F10" s="56">
        <v>43.8</v>
      </c>
      <c r="G10" s="28"/>
      <c r="H10" s="8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12.75">
      <c r="A11" s="15" t="s">
        <v>23</v>
      </c>
      <c r="B11" s="60" t="s">
        <v>17</v>
      </c>
      <c r="C11" s="56">
        <v>684.3</v>
      </c>
      <c r="D11" s="56">
        <v>684.3</v>
      </c>
      <c r="E11" s="56">
        <v>553.9</v>
      </c>
      <c r="F11" s="56">
        <v>144.8</v>
      </c>
      <c r="G11" s="28"/>
      <c r="H11" s="80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12.75">
      <c r="A12" s="15" t="s">
        <v>24</v>
      </c>
      <c r="B12" s="60" t="s">
        <v>17</v>
      </c>
      <c r="C12" s="56">
        <v>4764.4</v>
      </c>
      <c r="D12" s="56">
        <v>4764.4</v>
      </c>
      <c r="E12" s="56">
        <v>3903.3</v>
      </c>
      <c r="F12" s="56">
        <v>2332</v>
      </c>
      <c r="G12" s="28"/>
      <c r="H12" s="80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12.75">
      <c r="A13" s="15" t="s">
        <v>185</v>
      </c>
      <c r="B13" s="60" t="s">
        <v>17</v>
      </c>
      <c r="C13" s="56">
        <v>494.2</v>
      </c>
      <c r="D13" s="56">
        <v>494.2</v>
      </c>
      <c r="E13" s="56">
        <v>494.2</v>
      </c>
      <c r="F13" s="56">
        <v>208.4</v>
      </c>
      <c r="G13" s="28"/>
      <c r="H13" s="80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12.75">
      <c r="A14" s="15" t="s">
        <v>25</v>
      </c>
      <c r="B14" s="60" t="s">
        <v>17</v>
      </c>
      <c r="C14" s="56">
        <v>1461.7</v>
      </c>
      <c r="D14" s="56">
        <v>1461.7</v>
      </c>
      <c r="E14" s="56">
        <v>1431.3</v>
      </c>
      <c r="F14" s="56">
        <v>655.1</v>
      </c>
      <c r="G14" s="28"/>
      <c r="H14" s="80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12.75">
      <c r="A15" s="15" t="s">
        <v>27</v>
      </c>
      <c r="B15" s="60" t="s">
        <v>17</v>
      </c>
      <c r="C15" s="56">
        <v>324.7</v>
      </c>
      <c r="D15" s="56">
        <v>324.7</v>
      </c>
      <c r="E15" s="56">
        <v>324.7</v>
      </c>
      <c r="F15" s="56">
        <v>215.7</v>
      </c>
      <c r="G15" s="28"/>
      <c r="H15" s="80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12.75">
      <c r="A16" s="15" t="s">
        <v>33</v>
      </c>
      <c r="B16" s="60" t="s">
        <v>17</v>
      </c>
      <c r="C16" s="56">
        <v>87</v>
      </c>
      <c r="D16" s="56">
        <v>87</v>
      </c>
      <c r="E16" s="56">
        <v>87</v>
      </c>
      <c r="F16" s="56">
        <v>39.1</v>
      </c>
      <c r="G16" s="28"/>
      <c r="H16" s="80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12.75">
      <c r="A17" s="15" t="s">
        <v>34</v>
      </c>
      <c r="B17" s="60" t="s">
        <v>17</v>
      </c>
      <c r="C17" s="56">
        <v>761.1</v>
      </c>
      <c r="D17" s="56">
        <v>761.1</v>
      </c>
      <c r="E17" s="56">
        <v>761.1</v>
      </c>
      <c r="F17" s="56">
        <v>135.8</v>
      </c>
      <c r="G17" s="28"/>
      <c r="H17" s="80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12.75">
      <c r="A18" s="15" t="s">
        <v>35</v>
      </c>
      <c r="B18" s="60" t="s">
        <v>17</v>
      </c>
      <c r="C18" s="56">
        <v>36.2</v>
      </c>
      <c r="D18" s="56">
        <v>36.2</v>
      </c>
      <c r="E18" s="56">
        <v>36.2</v>
      </c>
      <c r="F18" s="56">
        <v>4.8</v>
      </c>
      <c r="G18" s="28"/>
      <c r="H18" s="8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ht="12.75">
      <c r="A19" s="15" t="s">
        <v>36</v>
      </c>
      <c r="B19" s="60" t="s">
        <v>17</v>
      </c>
      <c r="C19" s="56">
        <v>678.7</v>
      </c>
      <c r="D19" s="56">
        <v>678.7</v>
      </c>
      <c r="E19" s="56">
        <v>635.8</v>
      </c>
      <c r="F19" s="56">
        <v>142.5</v>
      </c>
      <c r="G19" s="28"/>
      <c r="H19" s="8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ht="12.75">
      <c r="A20" s="15" t="s">
        <v>37</v>
      </c>
      <c r="B20" s="60" t="s">
        <v>17</v>
      </c>
      <c r="C20" s="56">
        <v>101.1</v>
      </c>
      <c r="D20" s="56">
        <v>101.1</v>
      </c>
      <c r="E20" s="56">
        <v>101.1</v>
      </c>
      <c r="F20" s="56">
        <v>38.4</v>
      </c>
      <c r="G20" s="28"/>
      <c r="H20" s="80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2.75">
      <c r="A21" s="15" t="s">
        <v>39</v>
      </c>
      <c r="B21" s="60" t="s">
        <v>17</v>
      </c>
      <c r="C21" s="56">
        <v>1883</v>
      </c>
      <c r="D21" s="56">
        <v>1883</v>
      </c>
      <c r="E21" s="56">
        <v>1794.7</v>
      </c>
      <c r="F21" s="56">
        <v>206.4</v>
      </c>
      <c r="G21" s="28"/>
      <c r="H21" s="80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>
      <c r="A22" s="15" t="s">
        <v>40</v>
      </c>
      <c r="B22" s="60" t="s">
        <v>17</v>
      </c>
      <c r="C22" s="56">
        <v>530.4</v>
      </c>
      <c r="D22" s="56">
        <v>530.4</v>
      </c>
      <c r="E22" s="56">
        <v>447.6</v>
      </c>
      <c r="F22" s="56">
        <v>212.9</v>
      </c>
      <c r="G22" s="28"/>
      <c r="H22" s="80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2.75">
      <c r="A23" s="15" t="s">
        <v>188</v>
      </c>
      <c r="B23" s="60" t="s">
        <v>17</v>
      </c>
      <c r="C23" s="56">
        <v>1041.2</v>
      </c>
      <c r="D23" s="56">
        <v>1041.2</v>
      </c>
      <c r="E23" s="56">
        <v>977.9</v>
      </c>
      <c r="F23" s="56">
        <v>240.1</v>
      </c>
      <c r="G23" s="28"/>
      <c r="H23" s="80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 t="s">
        <v>189</v>
      </c>
      <c r="B24" s="60" t="s">
        <v>17</v>
      </c>
      <c r="C24" s="56">
        <v>413.6</v>
      </c>
      <c r="D24" s="56">
        <v>413.6</v>
      </c>
      <c r="E24" s="56">
        <v>413.6</v>
      </c>
      <c r="F24" s="56">
        <v>144.9</v>
      </c>
      <c r="G24" s="28"/>
      <c r="H24" s="80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 t="s">
        <v>41</v>
      </c>
      <c r="B25" s="60" t="s">
        <v>17</v>
      </c>
      <c r="C25" s="56">
        <v>112.8</v>
      </c>
      <c r="D25" s="56">
        <v>112.8</v>
      </c>
      <c r="E25" s="56">
        <v>112.8</v>
      </c>
      <c r="F25" s="56">
        <v>18.3</v>
      </c>
      <c r="G25" s="28"/>
      <c r="H25" s="80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 t="s">
        <v>42</v>
      </c>
      <c r="B26" s="60">
        <v>89.9</v>
      </c>
      <c r="C26" s="56">
        <v>303.7</v>
      </c>
      <c r="D26" s="56">
        <v>393.6</v>
      </c>
      <c r="E26" s="56">
        <v>289.7</v>
      </c>
      <c r="F26" s="56">
        <v>117.6</v>
      </c>
      <c r="G26" s="28"/>
      <c r="H26" s="80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 t="s">
        <v>43</v>
      </c>
      <c r="B27" s="60" t="s">
        <v>17</v>
      </c>
      <c r="C27" s="56">
        <v>1640.2</v>
      </c>
      <c r="D27" s="56">
        <v>1640.2</v>
      </c>
      <c r="E27" s="56">
        <v>1246.8</v>
      </c>
      <c r="F27" s="56">
        <v>318.9</v>
      </c>
      <c r="G27" s="28"/>
      <c r="H27" s="80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 t="s">
        <v>44</v>
      </c>
      <c r="B28" s="60" t="s">
        <v>17</v>
      </c>
      <c r="C28" s="56">
        <v>947.8</v>
      </c>
      <c r="D28" s="56">
        <v>947.8</v>
      </c>
      <c r="E28" s="56">
        <v>947.8</v>
      </c>
      <c r="F28" s="56">
        <v>421.7</v>
      </c>
      <c r="G28" s="28"/>
      <c r="H28" s="8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 t="s">
        <v>45</v>
      </c>
      <c r="B29" s="60" t="s">
        <v>17</v>
      </c>
      <c r="C29" s="56">
        <v>55.8</v>
      </c>
      <c r="D29" s="56">
        <v>55.8</v>
      </c>
      <c r="E29" s="56">
        <v>55.8</v>
      </c>
      <c r="F29" s="56">
        <v>53</v>
      </c>
      <c r="G29" s="28"/>
      <c r="H29" s="80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 t="s">
        <v>49</v>
      </c>
      <c r="B30" s="60" t="s">
        <v>17</v>
      </c>
      <c r="C30" s="56">
        <v>1878.2</v>
      </c>
      <c r="D30" s="56">
        <v>1878.2</v>
      </c>
      <c r="E30" s="56">
        <v>1398.4</v>
      </c>
      <c r="F30" s="56">
        <v>282</v>
      </c>
      <c r="G30" s="28"/>
      <c r="H30" s="80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 t="s">
        <v>51</v>
      </c>
      <c r="B31" s="60" t="s">
        <v>17</v>
      </c>
      <c r="C31" s="56">
        <v>813.8</v>
      </c>
      <c r="D31" s="56">
        <v>813.8</v>
      </c>
      <c r="E31" s="56">
        <v>813.8</v>
      </c>
      <c r="F31" s="56">
        <v>142.8</v>
      </c>
      <c r="G31" s="28"/>
      <c r="H31" s="8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 t="s">
        <v>52</v>
      </c>
      <c r="B32" s="60" t="s">
        <v>17</v>
      </c>
      <c r="C32" s="56">
        <v>104.3</v>
      </c>
      <c r="D32" s="56">
        <v>104.3</v>
      </c>
      <c r="E32" s="56">
        <v>104.3</v>
      </c>
      <c r="F32" s="56">
        <v>412.4</v>
      </c>
      <c r="G32" s="28"/>
      <c r="H32" s="8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 t="s">
        <v>59</v>
      </c>
      <c r="B33" s="60" t="s">
        <v>17</v>
      </c>
      <c r="C33" s="56">
        <v>1998.3</v>
      </c>
      <c r="D33" s="56">
        <v>1998.3</v>
      </c>
      <c r="E33" s="56">
        <v>1035.7</v>
      </c>
      <c r="F33" s="56">
        <v>180.9</v>
      </c>
      <c r="G33" s="28"/>
      <c r="H33" s="80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 t="s">
        <v>61</v>
      </c>
      <c r="B34" s="60" t="s">
        <v>17</v>
      </c>
      <c r="C34" s="56">
        <v>1556.4</v>
      </c>
      <c r="D34" s="56">
        <v>1556.4</v>
      </c>
      <c r="E34" s="56">
        <v>1355.9</v>
      </c>
      <c r="F34" s="56">
        <v>515</v>
      </c>
      <c r="G34" s="28"/>
      <c r="H34" s="80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 t="s">
        <v>62</v>
      </c>
      <c r="B35" s="60" t="s">
        <v>17</v>
      </c>
      <c r="C35" s="56">
        <v>189.7</v>
      </c>
      <c r="D35" s="56">
        <v>189.7</v>
      </c>
      <c r="E35" s="56">
        <v>189.7</v>
      </c>
      <c r="F35" s="56">
        <v>6.6</v>
      </c>
      <c r="G35" s="28"/>
      <c r="H35" s="8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 t="s">
        <v>63</v>
      </c>
      <c r="B36" s="60" t="s">
        <v>17</v>
      </c>
      <c r="C36" s="56">
        <v>2662.9</v>
      </c>
      <c r="D36" s="56">
        <v>2662.9</v>
      </c>
      <c r="E36" s="56">
        <v>1653.7</v>
      </c>
      <c r="F36" s="56">
        <v>238.3</v>
      </c>
      <c r="G36" s="28"/>
      <c r="H36" s="8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 t="s">
        <v>65</v>
      </c>
      <c r="B37" s="60" t="s">
        <v>17</v>
      </c>
      <c r="C37" s="56">
        <v>1256.1</v>
      </c>
      <c r="D37" s="56">
        <v>1256.1</v>
      </c>
      <c r="E37" s="56">
        <v>1053.1</v>
      </c>
      <c r="F37" s="56">
        <v>201.2</v>
      </c>
      <c r="G37" s="28"/>
      <c r="H37" s="80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 t="s">
        <v>66</v>
      </c>
      <c r="B38" s="60" t="s">
        <v>17</v>
      </c>
      <c r="C38" s="56">
        <v>466.3</v>
      </c>
      <c r="D38" s="56">
        <v>466.3</v>
      </c>
      <c r="E38" s="56">
        <v>466.3</v>
      </c>
      <c r="F38" s="56">
        <v>67.4</v>
      </c>
      <c r="G38" s="28"/>
      <c r="H38" s="80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 t="s">
        <v>67</v>
      </c>
      <c r="B39" s="60" t="s">
        <v>17</v>
      </c>
      <c r="C39" s="56">
        <v>10.5</v>
      </c>
      <c r="D39" s="56">
        <v>10.5</v>
      </c>
      <c r="E39" s="56">
        <v>10.5</v>
      </c>
      <c r="F39" s="56">
        <v>1.4</v>
      </c>
      <c r="G39" s="28"/>
      <c r="H39" s="80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 t="s">
        <v>68</v>
      </c>
      <c r="B40" s="60" t="s">
        <v>17</v>
      </c>
      <c r="C40" s="56">
        <v>383.1</v>
      </c>
      <c r="D40" s="56">
        <v>383.1</v>
      </c>
      <c r="E40" s="56">
        <v>252</v>
      </c>
      <c r="F40" s="56">
        <v>71.6</v>
      </c>
      <c r="G40" s="28"/>
      <c r="H40" s="8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 t="s">
        <v>69</v>
      </c>
      <c r="B41" s="60" t="s">
        <v>17</v>
      </c>
      <c r="C41" s="56">
        <v>245.9</v>
      </c>
      <c r="D41" s="56">
        <v>245.9</v>
      </c>
      <c r="E41" s="56">
        <v>217.5</v>
      </c>
      <c r="F41" s="56">
        <v>31.8</v>
      </c>
      <c r="G41" s="28"/>
      <c r="H41" s="80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B42" s="28"/>
      <c r="C42" s="28"/>
      <c r="D42" s="28"/>
      <c r="E42" s="28"/>
      <c r="F42" s="28"/>
      <c r="G42" s="28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1" ht="13.5">
      <c r="A43" s="30" t="s">
        <v>231</v>
      </c>
      <c r="B43" s="30">
        <v>89.9</v>
      </c>
      <c r="C43" s="30">
        <v>30774.7</v>
      </c>
      <c r="D43" s="113">
        <v>30864.6</v>
      </c>
      <c r="E43" s="113">
        <v>25881.6</v>
      </c>
      <c r="F43" s="113">
        <v>8799.5</v>
      </c>
      <c r="G43" s="70"/>
      <c r="H43" s="15"/>
      <c r="I43" s="80"/>
      <c r="J43" s="15"/>
      <c r="K43" s="15"/>
      <c r="L43" s="15"/>
      <c r="M43" s="15"/>
      <c r="N43" s="15"/>
      <c r="O43" s="15"/>
      <c r="P43" s="15"/>
      <c r="Q43" s="15"/>
      <c r="R43" s="15"/>
      <c r="S43" s="17" t="s">
        <v>379</v>
      </c>
      <c r="U43" s="17"/>
    </row>
    <row r="44" spans="1:20" ht="12.75">
      <c r="A44" s="15"/>
      <c r="B44" s="17" t="s">
        <v>380</v>
      </c>
      <c r="C44" s="17"/>
      <c r="D44" s="17"/>
      <c r="E44" s="17"/>
      <c r="F44" s="17"/>
      <c r="G44" s="17"/>
      <c r="H44" s="17"/>
      <c r="I44" s="17"/>
      <c r="J44" s="17"/>
      <c r="K44" s="17"/>
      <c r="L44" s="17" t="s">
        <v>380</v>
      </c>
      <c r="M44" s="17"/>
      <c r="N44" s="17" t="s">
        <v>391</v>
      </c>
      <c r="O44" s="17" t="s">
        <v>392</v>
      </c>
      <c r="P44" s="17"/>
      <c r="Q44" s="17"/>
      <c r="R44" s="17"/>
      <c r="S44" s="17" t="s">
        <v>393</v>
      </c>
      <c r="T44" s="17"/>
    </row>
    <row r="45" spans="1:20" ht="12.75" customHeight="1">
      <c r="A45" s="114" t="s">
        <v>229</v>
      </c>
      <c r="B45" s="17" t="s">
        <v>394</v>
      </c>
      <c r="C45" s="17"/>
      <c r="D45" s="17"/>
      <c r="E45" s="17"/>
      <c r="F45" s="17" t="s">
        <v>395</v>
      </c>
      <c r="G45" s="17"/>
      <c r="H45" s="17" t="s">
        <v>396</v>
      </c>
      <c r="I45" s="17" t="s">
        <v>392</v>
      </c>
      <c r="J45" s="17" t="s">
        <v>579</v>
      </c>
      <c r="K45" s="17"/>
      <c r="L45" s="17" t="s">
        <v>382</v>
      </c>
      <c r="M45" s="17"/>
      <c r="N45" s="17" t="s">
        <v>397</v>
      </c>
      <c r="O45" s="17" t="s">
        <v>398</v>
      </c>
      <c r="P45" s="17"/>
      <c r="Q45" s="17"/>
      <c r="R45" s="18" t="s">
        <v>383</v>
      </c>
      <c r="S45" s="17" t="s">
        <v>384</v>
      </c>
      <c r="T45" s="17" t="s">
        <v>385</v>
      </c>
    </row>
    <row r="46" spans="1:20" ht="12.75">
      <c r="A46" s="15"/>
      <c r="B46" s="17" t="s">
        <v>387</v>
      </c>
      <c r="C46" s="17" t="s">
        <v>399</v>
      </c>
      <c r="D46" s="17" t="s">
        <v>400</v>
      </c>
      <c r="E46" s="17" t="s">
        <v>401</v>
      </c>
      <c r="F46" s="17" t="s">
        <v>402</v>
      </c>
      <c r="G46" s="17" t="s">
        <v>403</v>
      </c>
      <c r="H46" s="17" t="s">
        <v>404</v>
      </c>
      <c r="I46" s="17" t="s">
        <v>15</v>
      </c>
      <c r="J46" s="17" t="s">
        <v>11</v>
      </c>
      <c r="K46" s="17" t="s">
        <v>405</v>
      </c>
      <c r="L46" s="17" t="s">
        <v>387</v>
      </c>
      <c r="M46" s="17" t="s">
        <v>582</v>
      </c>
      <c r="N46" s="17" t="s">
        <v>406</v>
      </c>
      <c r="O46" s="17" t="s">
        <v>12</v>
      </c>
      <c r="P46" s="17" t="s">
        <v>407</v>
      </c>
      <c r="Q46" s="17" t="s">
        <v>408</v>
      </c>
      <c r="R46" s="17" t="s">
        <v>409</v>
      </c>
      <c r="S46" s="17" t="s">
        <v>389</v>
      </c>
      <c r="T46" s="17" t="s">
        <v>390</v>
      </c>
    </row>
    <row r="47" spans="1:20" ht="13.5">
      <c r="A47" s="68" t="s">
        <v>222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4"/>
      <c r="R47" s="14"/>
      <c r="S47" s="14"/>
      <c r="T47" s="14"/>
    </row>
    <row r="48" spans="1:20" ht="12.75">
      <c r="A48" s="56" t="s">
        <v>193</v>
      </c>
      <c r="B48" s="60">
        <v>570.9</v>
      </c>
      <c r="C48" s="60" t="s">
        <v>17</v>
      </c>
      <c r="D48" s="60" t="s">
        <v>17</v>
      </c>
      <c r="E48" s="60" t="s">
        <v>17</v>
      </c>
      <c r="F48" s="60" t="s">
        <v>17</v>
      </c>
      <c r="G48" s="60" t="s">
        <v>17</v>
      </c>
      <c r="H48" s="60" t="s">
        <v>17</v>
      </c>
      <c r="I48" s="60" t="s">
        <v>17</v>
      </c>
      <c r="J48" s="60" t="s">
        <v>17</v>
      </c>
      <c r="K48" s="60" t="s">
        <v>17</v>
      </c>
      <c r="L48" s="60" t="s">
        <v>17</v>
      </c>
      <c r="M48" s="60" t="s">
        <v>17</v>
      </c>
      <c r="N48" s="60" t="s">
        <v>17</v>
      </c>
      <c r="O48" s="60" t="s">
        <v>17</v>
      </c>
      <c r="P48" s="60" t="s">
        <v>17</v>
      </c>
      <c r="Q48" s="60" t="s">
        <v>17</v>
      </c>
      <c r="R48" s="60">
        <v>570.9</v>
      </c>
      <c r="S48" s="60">
        <v>525.6</v>
      </c>
      <c r="T48" s="60">
        <v>6.6</v>
      </c>
    </row>
    <row r="49" spans="1:20" ht="12.75">
      <c r="A49" s="56" t="s">
        <v>72</v>
      </c>
      <c r="B49" s="60">
        <v>498.4</v>
      </c>
      <c r="C49" s="60" t="s">
        <v>17</v>
      </c>
      <c r="D49" s="60" t="s">
        <v>17</v>
      </c>
      <c r="E49" s="60" t="s">
        <v>17</v>
      </c>
      <c r="F49" s="60" t="s">
        <v>17</v>
      </c>
      <c r="G49" s="60" t="s">
        <v>17</v>
      </c>
      <c r="H49" s="60" t="s">
        <v>17</v>
      </c>
      <c r="I49" s="60" t="s">
        <v>17</v>
      </c>
      <c r="J49" s="60" t="s">
        <v>17</v>
      </c>
      <c r="K49" s="60" t="s">
        <v>17</v>
      </c>
      <c r="L49" s="60" t="s">
        <v>17</v>
      </c>
      <c r="M49" s="60" t="s">
        <v>17</v>
      </c>
      <c r="N49" s="60">
        <v>48.8</v>
      </c>
      <c r="O49" s="60" t="s">
        <v>17</v>
      </c>
      <c r="P49" s="60" t="s">
        <v>17</v>
      </c>
      <c r="Q49" s="60" t="s">
        <v>17</v>
      </c>
      <c r="R49" s="60">
        <v>547.2</v>
      </c>
      <c r="S49" s="60">
        <v>547.2</v>
      </c>
      <c r="T49" s="60">
        <v>319.3</v>
      </c>
    </row>
    <row r="50" spans="1:20" ht="12.75">
      <c r="A50" s="56" t="s">
        <v>73</v>
      </c>
      <c r="B50" s="60">
        <v>69.7</v>
      </c>
      <c r="C50" s="60" t="s">
        <v>17</v>
      </c>
      <c r="D50" s="60" t="s">
        <v>17</v>
      </c>
      <c r="E50" s="60" t="s">
        <v>17</v>
      </c>
      <c r="F50" s="60" t="s">
        <v>17</v>
      </c>
      <c r="G50" s="60" t="s">
        <v>17</v>
      </c>
      <c r="H50" s="60" t="s">
        <v>17</v>
      </c>
      <c r="I50" s="60" t="s">
        <v>17</v>
      </c>
      <c r="J50" s="60" t="s">
        <v>17</v>
      </c>
      <c r="K50" s="60">
        <v>11.9</v>
      </c>
      <c r="L50" s="60" t="s">
        <v>17</v>
      </c>
      <c r="M50" s="60" t="s">
        <v>17</v>
      </c>
      <c r="N50" s="60" t="s">
        <v>17</v>
      </c>
      <c r="O50" s="60" t="s">
        <v>17</v>
      </c>
      <c r="P50" s="60" t="s">
        <v>17</v>
      </c>
      <c r="Q50" s="60" t="s">
        <v>17</v>
      </c>
      <c r="R50" s="60">
        <v>81.5</v>
      </c>
      <c r="S50" s="60">
        <v>81.5</v>
      </c>
      <c r="T50" s="60">
        <v>86.1</v>
      </c>
    </row>
    <row r="51" spans="1:20" ht="12.75">
      <c r="A51" s="56" t="s">
        <v>180</v>
      </c>
      <c r="B51" s="60">
        <v>171.4</v>
      </c>
      <c r="C51" s="60" t="s">
        <v>17</v>
      </c>
      <c r="D51" s="60" t="s">
        <v>17</v>
      </c>
      <c r="E51" s="60" t="s">
        <v>17</v>
      </c>
      <c r="F51" s="60" t="s">
        <v>17</v>
      </c>
      <c r="G51" s="60" t="s">
        <v>17</v>
      </c>
      <c r="H51" s="60" t="s">
        <v>17</v>
      </c>
      <c r="I51" s="60" t="s">
        <v>17</v>
      </c>
      <c r="J51" s="60" t="s">
        <v>17</v>
      </c>
      <c r="K51" s="60" t="s">
        <v>17</v>
      </c>
      <c r="L51" s="60" t="s">
        <v>17</v>
      </c>
      <c r="M51" s="60" t="s">
        <v>17</v>
      </c>
      <c r="N51" s="60" t="s">
        <v>17</v>
      </c>
      <c r="O51" s="60" t="s">
        <v>17</v>
      </c>
      <c r="P51" s="60" t="s">
        <v>17</v>
      </c>
      <c r="Q51" s="60" t="s">
        <v>17</v>
      </c>
      <c r="R51" s="60">
        <v>171.4</v>
      </c>
      <c r="S51" s="60">
        <v>171.4</v>
      </c>
      <c r="T51" s="60">
        <v>2.8</v>
      </c>
    </row>
    <row r="52" spans="1:20" ht="12.75">
      <c r="A52" s="56" t="s">
        <v>76</v>
      </c>
      <c r="B52" s="60">
        <v>63.3</v>
      </c>
      <c r="C52" s="60" t="s">
        <v>17</v>
      </c>
      <c r="D52" s="60" t="s">
        <v>17</v>
      </c>
      <c r="E52" s="60" t="s">
        <v>17</v>
      </c>
      <c r="F52" s="60" t="s">
        <v>17</v>
      </c>
      <c r="G52" s="60" t="s">
        <v>17</v>
      </c>
      <c r="H52" s="60" t="s">
        <v>17</v>
      </c>
      <c r="I52" s="60" t="s">
        <v>17</v>
      </c>
      <c r="J52" s="60" t="s">
        <v>17</v>
      </c>
      <c r="K52" s="60" t="s">
        <v>17</v>
      </c>
      <c r="L52" s="60" t="s">
        <v>17</v>
      </c>
      <c r="M52" s="60" t="s">
        <v>17</v>
      </c>
      <c r="N52" s="60" t="s">
        <v>17</v>
      </c>
      <c r="O52" s="60" t="s">
        <v>17</v>
      </c>
      <c r="P52" s="60" t="s">
        <v>17</v>
      </c>
      <c r="Q52" s="60" t="s">
        <v>17</v>
      </c>
      <c r="R52" s="60">
        <v>63.3</v>
      </c>
      <c r="S52" s="60">
        <v>63.3</v>
      </c>
      <c r="T52" s="60">
        <v>25.6</v>
      </c>
    </row>
    <row r="53" spans="1:20" ht="12.75">
      <c r="A53" s="56" t="s">
        <v>79</v>
      </c>
      <c r="B53" s="60">
        <v>139.5</v>
      </c>
      <c r="C53" s="60" t="s">
        <v>17</v>
      </c>
      <c r="D53" s="60" t="s">
        <v>17</v>
      </c>
      <c r="E53" s="60" t="s">
        <v>17</v>
      </c>
      <c r="F53" s="60" t="s">
        <v>17</v>
      </c>
      <c r="G53" s="60" t="s">
        <v>17</v>
      </c>
      <c r="H53" s="60" t="s">
        <v>17</v>
      </c>
      <c r="I53" s="60" t="s">
        <v>17</v>
      </c>
      <c r="J53" s="60" t="s">
        <v>17</v>
      </c>
      <c r="K53" s="60" t="s">
        <v>17</v>
      </c>
      <c r="L53" s="60" t="s">
        <v>17</v>
      </c>
      <c r="M53" s="60" t="s">
        <v>17</v>
      </c>
      <c r="N53" s="60" t="s">
        <v>17</v>
      </c>
      <c r="O53" s="60" t="s">
        <v>17</v>
      </c>
      <c r="P53" s="60" t="s">
        <v>17</v>
      </c>
      <c r="Q53" s="60" t="s">
        <v>17</v>
      </c>
      <c r="R53" s="60">
        <v>139.5</v>
      </c>
      <c r="S53" s="60">
        <v>139.5</v>
      </c>
      <c r="T53" s="60">
        <v>48.8</v>
      </c>
    </row>
    <row r="54" spans="1:20" ht="12.75">
      <c r="A54" s="56" t="s">
        <v>81</v>
      </c>
      <c r="B54" s="60">
        <v>62.7</v>
      </c>
      <c r="C54" s="60" t="s">
        <v>17</v>
      </c>
      <c r="D54" s="60" t="s">
        <v>17</v>
      </c>
      <c r="E54" s="60" t="s">
        <v>17</v>
      </c>
      <c r="F54" s="60" t="s">
        <v>17</v>
      </c>
      <c r="G54" s="60" t="s">
        <v>17</v>
      </c>
      <c r="H54" s="60" t="s">
        <v>17</v>
      </c>
      <c r="I54" s="60" t="s">
        <v>17</v>
      </c>
      <c r="J54" s="60" t="s">
        <v>17</v>
      </c>
      <c r="K54" s="60" t="s">
        <v>17</v>
      </c>
      <c r="L54" s="60" t="s">
        <v>17</v>
      </c>
      <c r="M54" s="60" t="s">
        <v>17</v>
      </c>
      <c r="N54" s="60" t="s">
        <v>17</v>
      </c>
      <c r="O54" s="60" t="s">
        <v>17</v>
      </c>
      <c r="P54" s="60" t="s">
        <v>17</v>
      </c>
      <c r="Q54" s="60" t="s">
        <v>17</v>
      </c>
      <c r="R54" s="60">
        <v>62.7</v>
      </c>
      <c r="S54" s="60">
        <v>62.7</v>
      </c>
      <c r="T54" s="60">
        <v>126.4</v>
      </c>
    </row>
    <row r="55" spans="1:20" ht="12.75">
      <c r="A55" s="56" t="s">
        <v>82</v>
      </c>
      <c r="B55" s="60">
        <v>617</v>
      </c>
      <c r="C55" s="60" t="s">
        <v>17</v>
      </c>
      <c r="D55" s="60" t="s">
        <v>17</v>
      </c>
      <c r="E55" s="60" t="s">
        <v>17</v>
      </c>
      <c r="F55" s="60">
        <v>62.7</v>
      </c>
      <c r="G55" s="60" t="s">
        <v>17</v>
      </c>
      <c r="H55" s="60" t="s">
        <v>17</v>
      </c>
      <c r="I55" s="60" t="s">
        <v>17</v>
      </c>
      <c r="J55" s="60" t="s">
        <v>17</v>
      </c>
      <c r="K55" s="60" t="s">
        <v>17</v>
      </c>
      <c r="L55" s="60" t="s">
        <v>17</v>
      </c>
      <c r="M55" s="60" t="s">
        <v>17</v>
      </c>
      <c r="N55" s="60" t="s">
        <v>17</v>
      </c>
      <c r="O55" s="60" t="s">
        <v>17</v>
      </c>
      <c r="P55" s="60" t="s">
        <v>17</v>
      </c>
      <c r="Q55" s="60" t="s">
        <v>17</v>
      </c>
      <c r="R55" s="60">
        <v>679.7</v>
      </c>
      <c r="S55" s="60">
        <v>679.7</v>
      </c>
      <c r="T55" s="60">
        <v>1092</v>
      </c>
    </row>
    <row r="56" spans="1:20" ht="12.75">
      <c r="A56" s="56" t="s">
        <v>83</v>
      </c>
      <c r="B56" s="60">
        <v>130.4</v>
      </c>
      <c r="C56" s="60" t="s">
        <v>17</v>
      </c>
      <c r="D56" s="60" t="s">
        <v>17</v>
      </c>
      <c r="E56" s="60" t="s">
        <v>17</v>
      </c>
      <c r="F56" s="60" t="s">
        <v>17</v>
      </c>
      <c r="G56" s="60" t="s">
        <v>17</v>
      </c>
      <c r="H56" s="60" t="s">
        <v>17</v>
      </c>
      <c r="I56" s="60" t="s">
        <v>17</v>
      </c>
      <c r="J56" s="60" t="s">
        <v>17</v>
      </c>
      <c r="K56" s="60" t="s">
        <v>17</v>
      </c>
      <c r="L56" s="60" t="s">
        <v>17</v>
      </c>
      <c r="M56" s="60" t="s">
        <v>17</v>
      </c>
      <c r="N56" s="60" t="s">
        <v>17</v>
      </c>
      <c r="O56" s="60" t="s">
        <v>17</v>
      </c>
      <c r="P56" s="60" t="s">
        <v>17</v>
      </c>
      <c r="Q56" s="60" t="s">
        <v>17</v>
      </c>
      <c r="R56" s="60">
        <v>130.4</v>
      </c>
      <c r="S56" s="60">
        <v>130.4</v>
      </c>
      <c r="T56" s="60">
        <v>70.1</v>
      </c>
    </row>
    <row r="57" spans="1:20" ht="12.75">
      <c r="A57" s="56" t="s">
        <v>84</v>
      </c>
      <c r="B57" s="60">
        <v>170.1</v>
      </c>
      <c r="C57" s="60" t="s">
        <v>17</v>
      </c>
      <c r="D57" s="60" t="s">
        <v>17</v>
      </c>
      <c r="E57" s="60" t="s">
        <v>17</v>
      </c>
      <c r="F57" s="60" t="s">
        <v>17</v>
      </c>
      <c r="G57" s="60" t="s">
        <v>17</v>
      </c>
      <c r="H57" s="60" t="s">
        <v>17</v>
      </c>
      <c r="I57" s="60" t="s">
        <v>17</v>
      </c>
      <c r="J57" s="60" t="s">
        <v>17</v>
      </c>
      <c r="K57" s="60" t="s">
        <v>17</v>
      </c>
      <c r="L57" s="60" t="s">
        <v>17</v>
      </c>
      <c r="M57" s="60" t="s">
        <v>17</v>
      </c>
      <c r="N57" s="60" t="s">
        <v>17</v>
      </c>
      <c r="O57" s="60" t="s">
        <v>17</v>
      </c>
      <c r="P57" s="60" t="s">
        <v>17</v>
      </c>
      <c r="Q57" s="60" t="s">
        <v>17</v>
      </c>
      <c r="R57" s="60">
        <v>170.1</v>
      </c>
      <c r="S57" s="60">
        <v>170.1</v>
      </c>
      <c r="T57" s="60">
        <v>73.1</v>
      </c>
    </row>
    <row r="58" spans="1:20" ht="12.75">
      <c r="A58" s="56" t="s">
        <v>85</v>
      </c>
      <c r="B58" s="60">
        <v>31.5</v>
      </c>
      <c r="C58" s="60" t="s">
        <v>17</v>
      </c>
      <c r="D58" s="60" t="s">
        <v>17</v>
      </c>
      <c r="E58" s="60" t="s">
        <v>17</v>
      </c>
      <c r="F58" s="60" t="s">
        <v>17</v>
      </c>
      <c r="G58" s="60" t="s">
        <v>17</v>
      </c>
      <c r="H58" s="60" t="s">
        <v>17</v>
      </c>
      <c r="I58" s="60" t="s">
        <v>17</v>
      </c>
      <c r="J58" s="60" t="s">
        <v>17</v>
      </c>
      <c r="K58" s="60" t="s">
        <v>17</v>
      </c>
      <c r="L58" s="60" t="s">
        <v>17</v>
      </c>
      <c r="M58" s="60">
        <v>89.9</v>
      </c>
      <c r="N58" s="60" t="s">
        <v>17</v>
      </c>
      <c r="O58" s="60" t="s">
        <v>17</v>
      </c>
      <c r="P58" s="60" t="s">
        <v>17</v>
      </c>
      <c r="Q58" s="60" t="s">
        <v>17</v>
      </c>
      <c r="R58" s="60">
        <v>121.3</v>
      </c>
      <c r="S58" s="60">
        <v>121.3</v>
      </c>
      <c r="T58" s="60">
        <v>112.3</v>
      </c>
    </row>
    <row r="59" spans="1:20" ht="12.75">
      <c r="A59" s="56" t="s">
        <v>87</v>
      </c>
      <c r="B59" s="60" t="s">
        <v>17</v>
      </c>
      <c r="C59" s="60" t="s">
        <v>17</v>
      </c>
      <c r="D59" s="60" t="s">
        <v>17</v>
      </c>
      <c r="E59" s="60" t="s">
        <v>17</v>
      </c>
      <c r="F59" s="60" t="s">
        <v>17</v>
      </c>
      <c r="G59" s="60" t="s">
        <v>17</v>
      </c>
      <c r="H59" s="60" t="s">
        <v>17</v>
      </c>
      <c r="I59" s="60" t="s">
        <v>17</v>
      </c>
      <c r="J59" s="60">
        <v>49</v>
      </c>
      <c r="K59" s="60" t="s">
        <v>17</v>
      </c>
      <c r="L59" s="60" t="s">
        <v>17</v>
      </c>
      <c r="M59" s="60" t="s">
        <v>17</v>
      </c>
      <c r="N59" s="60" t="s">
        <v>17</v>
      </c>
      <c r="O59" s="60" t="s">
        <v>17</v>
      </c>
      <c r="P59" s="60" t="s">
        <v>17</v>
      </c>
      <c r="Q59" s="60" t="s">
        <v>17</v>
      </c>
      <c r="R59" s="60">
        <v>49</v>
      </c>
      <c r="S59" s="60">
        <v>49</v>
      </c>
      <c r="T59" s="60">
        <v>26.4</v>
      </c>
    </row>
    <row r="60" spans="1:20" ht="12.75">
      <c r="A60" s="56" t="s">
        <v>91</v>
      </c>
      <c r="B60" s="60" t="s">
        <v>17</v>
      </c>
      <c r="C60" s="60" t="s">
        <v>17</v>
      </c>
      <c r="D60" s="60">
        <v>16.5</v>
      </c>
      <c r="E60" s="60" t="s">
        <v>17</v>
      </c>
      <c r="F60" s="60" t="s">
        <v>17</v>
      </c>
      <c r="G60" s="60" t="s">
        <v>17</v>
      </c>
      <c r="H60" s="60" t="s">
        <v>17</v>
      </c>
      <c r="I60" s="60" t="s">
        <v>17</v>
      </c>
      <c r="J60" s="60" t="s">
        <v>17</v>
      </c>
      <c r="K60" s="60" t="s">
        <v>17</v>
      </c>
      <c r="L60" s="60" t="s">
        <v>17</v>
      </c>
      <c r="M60" s="60" t="s">
        <v>17</v>
      </c>
      <c r="N60" s="60" t="s">
        <v>17</v>
      </c>
      <c r="O60" s="60" t="s">
        <v>17</v>
      </c>
      <c r="P60" s="60" t="s">
        <v>17</v>
      </c>
      <c r="Q60" s="60" t="s">
        <v>17</v>
      </c>
      <c r="R60" s="60">
        <v>16.5</v>
      </c>
      <c r="S60" s="60">
        <v>16.5</v>
      </c>
      <c r="T60" s="60">
        <v>3.3</v>
      </c>
    </row>
    <row r="61" spans="1:20" ht="12.75">
      <c r="A61" s="56" t="s">
        <v>93</v>
      </c>
      <c r="B61" s="60">
        <v>865.5</v>
      </c>
      <c r="C61" s="60">
        <v>79.6</v>
      </c>
      <c r="D61" s="60" t="s">
        <v>17</v>
      </c>
      <c r="E61" s="60" t="s">
        <v>17</v>
      </c>
      <c r="F61" s="60" t="s">
        <v>17</v>
      </c>
      <c r="G61" s="60">
        <v>384.3</v>
      </c>
      <c r="H61" s="60" t="s">
        <v>17</v>
      </c>
      <c r="I61" s="60" t="s">
        <v>17</v>
      </c>
      <c r="J61" s="60" t="s">
        <v>17</v>
      </c>
      <c r="K61" s="60" t="s">
        <v>17</v>
      </c>
      <c r="L61" s="60" t="s">
        <v>17</v>
      </c>
      <c r="M61" s="60" t="s">
        <v>17</v>
      </c>
      <c r="N61" s="60" t="s">
        <v>17</v>
      </c>
      <c r="O61" s="60" t="s">
        <v>17</v>
      </c>
      <c r="P61" s="60">
        <v>39.5</v>
      </c>
      <c r="Q61" s="60" t="s">
        <v>17</v>
      </c>
      <c r="R61" s="60">
        <v>1368.9</v>
      </c>
      <c r="S61" s="60">
        <v>1368.9</v>
      </c>
      <c r="T61" s="60">
        <v>148.2</v>
      </c>
    </row>
    <row r="62" spans="1:20" ht="12.75">
      <c r="A62" s="56" t="s">
        <v>95</v>
      </c>
      <c r="B62" s="60">
        <v>1813.2</v>
      </c>
      <c r="C62" s="60">
        <v>383.2</v>
      </c>
      <c r="D62" s="60" t="s">
        <v>17</v>
      </c>
      <c r="E62" s="60" t="s">
        <v>17</v>
      </c>
      <c r="F62" s="60">
        <v>52.4</v>
      </c>
      <c r="G62" s="60">
        <v>515.7</v>
      </c>
      <c r="H62" s="60">
        <v>3.2</v>
      </c>
      <c r="I62" s="60">
        <v>19.5</v>
      </c>
      <c r="J62" s="60" t="s">
        <v>17</v>
      </c>
      <c r="K62" s="60" t="s">
        <v>17</v>
      </c>
      <c r="L62" s="60" t="s">
        <v>17</v>
      </c>
      <c r="M62" s="60" t="s">
        <v>17</v>
      </c>
      <c r="N62" s="60">
        <v>121</v>
      </c>
      <c r="O62" s="60" t="s">
        <v>17</v>
      </c>
      <c r="P62" s="60" t="s">
        <v>17</v>
      </c>
      <c r="Q62" s="60" t="s">
        <v>17</v>
      </c>
      <c r="R62" s="60">
        <v>2908</v>
      </c>
      <c r="S62" s="60">
        <v>2707.5</v>
      </c>
      <c r="T62" s="60">
        <v>327.1</v>
      </c>
    </row>
    <row r="63" spans="1:20" ht="12.75">
      <c r="A63" s="56" t="s">
        <v>96</v>
      </c>
      <c r="B63" s="60">
        <v>109.6</v>
      </c>
      <c r="C63" s="60" t="s">
        <v>17</v>
      </c>
      <c r="D63" s="60">
        <v>5034.5</v>
      </c>
      <c r="E63" s="60" t="s">
        <v>17</v>
      </c>
      <c r="F63" s="60">
        <v>5524.1</v>
      </c>
      <c r="G63" s="60" t="s">
        <v>17</v>
      </c>
      <c r="H63" s="60" t="s">
        <v>17</v>
      </c>
      <c r="I63" s="60" t="s">
        <v>17</v>
      </c>
      <c r="J63" s="60" t="s">
        <v>17</v>
      </c>
      <c r="K63" s="60" t="s">
        <v>17</v>
      </c>
      <c r="L63" s="60" t="s">
        <v>17</v>
      </c>
      <c r="M63" s="60" t="s">
        <v>17</v>
      </c>
      <c r="N63" s="60" t="s">
        <v>17</v>
      </c>
      <c r="O63" s="60" t="s">
        <v>17</v>
      </c>
      <c r="P63" s="60" t="s">
        <v>17</v>
      </c>
      <c r="Q63" s="60">
        <v>6.2</v>
      </c>
      <c r="R63" s="60">
        <v>10674.4</v>
      </c>
      <c r="S63" s="60">
        <v>9311.2</v>
      </c>
      <c r="T63" s="60">
        <v>9172.7</v>
      </c>
    </row>
    <row r="64" spans="1:20" ht="12.75">
      <c r="A64" s="56" t="s">
        <v>97</v>
      </c>
      <c r="B64" s="60">
        <v>1123.8</v>
      </c>
      <c r="C64" s="60" t="s">
        <v>17</v>
      </c>
      <c r="D64" s="60" t="s">
        <v>17</v>
      </c>
      <c r="E64" s="60" t="s">
        <v>17</v>
      </c>
      <c r="F64" s="60" t="s">
        <v>17</v>
      </c>
      <c r="G64" s="60" t="s">
        <v>17</v>
      </c>
      <c r="H64" s="60" t="s">
        <v>17</v>
      </c>
      <c r="I64" s="60" t="s">
        <v>17</v>
      </c>
      <c r="J64" s="60">
        <v>74.9</v>
      </c>
      <c r="K64" s="60" t="s">
        <v>17</v>
      </c>
      <c r="L64" s="60" t="s">
        <v>17</v>
      </c>
      <c r="M64" s="60" t="s">
        <v>17</v>
      </c>
      <c r="N64" s="60" t="s">
        <v>17</v>
      </c>
      <c r="O64" s="60" t="s">
        <v>17</v>
      </c>
      <c r="P64" s="60" t="s">
        <v>17</v>
      </c>
      <c r="Q64" s="60" t="s">
        <v>17</v>
      </c>
      <c r="R64" s="60">
        <v>1198.7</v>
      </c>
      <c r="S64" s="60">
        <v>1170.2</v>
      </c>
      <c r="T64" s="60">
        <v>8.7</v>
      </c>
    </row>
    <row r="65" spans="1:20" ht="12.75">
      <c r="A65" s="56" t="s">
        <v>98</v>
      </c>
      <c r="B65" s="60">
        <v>214.8</v>
      </c>
      <c r="C65" s="60" t="s">
        <v>17</v>
      </c>
      <c r="D65" s="60" t="s">
        <v>17</v>
      </c>
      <c r="E65" s="60" t="s">
        <v>17</v>
      </c>
      <c r="F65" s="60">
        <v>15.1</v>
      </c>
      <c r="G65" s="60" t="s">
        <v>17</v>
      </c>
      <c r="H65" s="60" t="s">
        <v>17</v>
      </c>
      <c r="I65" s="60" t="s">
        <v>17</v>
      </c>
      <c r="J65" s="60" t="s">
        <v>17</v>
      </c>
      <c r="K65" s="60" t="s">
        <v>17</v>
      </c>
      <c r="L65" s="60" t="s">
        <v>17</v>
      </c>
      <c r="M65" s="60" t="s">
        <v>17</v>
      </c>
      <c r="N65" s="60" t="s">
        <v>17</v>
      </c>
      <c r="O65" s="60" t="s">
        <v>17</v>
      </c>
      <c r="P65" s="60" t="s">
        <v>17</v>
      </c>
      <c r="Q65" s="60" t="s">
        <v>17</v>
      </c>
      <c r="R65" s="60">
        <v>229.9</v>
      </c>
      <c r="S65" s="60">
        <v>181.1</v>
      </c>
      <c r="T65" s="60">
        <v>338.8</v>
      </c>
    </row>
    <row r="66" spans="1:20" ht="12.75">
      <c r="A66" s="56" t="s">
        <v>103</v>
      </c>
      <c r="B66" s="60">
        <v>935.4</v>
      </c>
      <c r="C66" s="60" t="s">
        <v>17</v>
      </c>
      <c r="D66" s="60" t="s">
        <v>17</v>
      </c>
      <c r="E66" s="60" t="s">
        <v>17</v>
      </c>
      <c r="F66" s="60" t="s">
        <v>17</v>
      </c>
      <c r="G66" s="60" t="s">
        <v>17</v>
      </c>
      <c r="H66" s="60" t="s">
        <v>17</v>
      </c>
      <c r="I66" s="60" t="s">
        <v>17</v>
      </c>
      <c r="J66" s="60" t="s">
        <v>17</v>
      </c>
      <c r="K66" s="60" t="s">
        <v>17</v>
      </c>
      <c r="L66" s="60" t="s">
        <v>17</v>
      </c>
      <c r="M66" s="60" t="s">
        <v>17</v>
      </c>
      <c r="N66" s="60" t="s">
        <v>17</v>
      </c>
      <c r="O66" s="60" t="s">
        <v>17</v>
      </c>
      <c r="P66" s="60" t="s">
        <v>17</v>
      </c>
      <c r="Q66" s="60" t="s">
        <v>17</v>
      </c>
      <c r="R66" s="60">
        <v>935.4</v>
      </c>
      <c r="S66" s="60">
        <v>913.8</v>
      </c>
      <c r="T66" s="60">
        <v>1042.7</v>
      </c>
    </row>
    <row r="67" spans="1:20" ht="12.75">
      <c r="A67" s="56" t="s">
        <v>104</v>
      </c>
      <c r="B67" s="60">
        <v>2234.7</v>
      </c>
      <c r="C67" s="60">
        <v>84</v>
      </c>
      <c r="D67" s="60" t="s">
        <v>17</v>
      </c>
      <c r="E67" s="60" t="s">
        <v>17</v>
      </c>
      <c r="F67" s="60" t="s">
        <v>17</v>
      </c>
      <c r="G67" s="60">
        <v>152.4</v>
      </c>
      <c r="H67" s="60" t="s">
        <v>17</v>
      </c>
      <c r="I67" s="60" t="s">
        <v>17</v>
      </c>
      <c r="J67" s="60" t="s">
        <v>17</v>
      </c>
      <c r="K67" s="60" t="s">
        <v>17</v>
      </c>
      <c r="L67" s="60" t="s">
        <v>17</v>
      </c>
      <c r="M67" s="60">
        <v>157.5</v>
      </c>
      <c r="N67" s="60" t="s">
        <v>17</v>
      </c>
      <c r="O67" s="60" t="s">
        <v>17</v>
      </c>
      <c r="P67" s="60" t="s">
        <v>17</v>
      </c>
      <c r="Q67" s="60" t="s">
        <v>17</v>
      </c>
      <c r="R67" s="60">
        <v>2628.5</v>
      </c>
      <c r="S67" s="60">
        <v>2540.4</v>
      </c>
      <c r="T67" s="60">
        <v>1664.8</v>
      </c>
    </row>
    <row r="68" spans="1:20" ht="12.75">
      <c r="A68" s="56" t="s">
        <v>105</v>
      </c>
      <c r="B68" s="60">
        <v>4860.4</v>
      </c>
      <c r="C68" s="60" t="s">
        <v>17</v>
      </c>
      <c r="D68" s="60" t="s">
        <v>17</v>
      </c>
      <c r="E68" s="60">
        <v>80.8</v>
      </c>
      <c r="F68" s="60" t="s">
        <v>17</v>
      </c>
      <c r="G68" s="60">
        <v>310.6</v>
      </c>
      <c r="H68" s="60" t="s">
        <v>17</v>
      </c>
      <c r="I68" s="60" t="s">
        <v>17</v>
      </c>
      <c r="J68" s="60" t="s">
        <v>17</v>
      </c>
      <c r="K68" s="60" t="s">
        <v>17</v>
      </c>
      <c r="L68" s="60" t="s">
        <v>17</v>
      </c>
      <c r="M68" s="60" t="s">
        <v>17</v>
      </c>
      <c r="N68" s="60" t="s">
        <v>17</v>
      </c>
      <c r="O68" s="60" t="s">
        <v>17</v>
      </c>
      <c r="P68" s="60" t="s">
        <v>17</v>
      </c>
      <c r="Q68" s="60" t="s">
        <v>17</v>
      </c>
      <c r="R68" s="60">
        <v>5251.8</v>
      </c>
      <c r="S68" s="60">
        <v>5076.1</v>
      </c>
      <c r="T68" s="60">
        <v>5004.4</v>
      </c>
    </row>
    <row r="69" spans="1:20" ht="12.75">
      <c r="A69" s="56" t="s">
        <v>108</v>
      </c>
      <c r="B69" s="60">
        <v>1611.1</v>
      </c>
      <c r="C69" s="60" t="s">
        <v>17</v>
      </c>
      <c r="D69" s="60" t="s">
        <v>17</v>
      </c>
      <c r="E69" s="60" t="s">
        <v>17</v>
      </c>
      <c r="F69" s="60" t="s">
        <v>17</v>
      </c>
      <c r="G69" s="60" t="s">
        <v>17</v>
      </c>
      <c r="H69" s="60" t="s">
        <v>17</v>
      </c>
      <c r="I69" s="60" t="s">
        <v>17</v>
      </c>
      <c r="J69" s="60" t="s">
        <v>17</v>
      </c>
      <c r="K69" s="60" t="s">
        <v>17</v>
      </c>
      <c r="L69" s="60" t="s">
        <v>17</v>
      </c>
      <c r="M69" s="60" t="s">
        <v>17</v>
      </c>
      <c r="N69" s="60" t="s">
        <v>17</v>
      </c>
      <c r="O69" s="60" t="s">
        <v>17</v>
      </c>
      <c r="P69" s="60" t="s">
        <v>17</v>
      </c>
      <c r="Q69" s="60" t="s">
        <v>17</v>
      </c>
      <c r="R69" s="60">
        <v>1319.2</v>
      </c>
      <c r="S69" s="60">
        <v>1319.2</v>
      </c>
      <c r="T69" s="60">
        <v>7</v>
      </c>
    </row>
    <row r="70" spans="1:20" ht="12.75">
      <c r="A70" s="56" t="s">
        <v>181</v>
      </c>
      <c r="B70" s="60">
        <v>1967.9</v>
      </c>
      <c r="C70" s="60" t="s">
        <v>17</v>
      </c>
      <c r="D70" s="60" t="s">
        <v>17</v>
      </c>
      <c r="E70" s="60" t="s">
        <v>17</v>
      </c>
      <c r="F70" s="60" t="s">
        <v>17</v>
      </c>
      <c r="G70" s="60" t="s">
        <v>17</v>
      </c>
      <c r="H70" s="60">
        <v>87</v>
      </c>
      <c r="I70" s="60">
        <v>10.5</v>
      </c>
      <c r="J70" s="60" t="s">
        <v>17</v>
      </c>
      <c r="K70" s="60" t="s">
        <v>17</v>
      </c>
      <c r="L70" s="60" t="s">
        <v>17</v>
      </c>
      <c r="M70" s="60" t="s">
        <v>17</v>
      </c>
      <c r="N70" s="60" t="s">
        <v>17</v>
      </c>
      <c r="O70" s="60" t="s">
        <v>17</v>
      </c>
      <c r="P70" s="60" t="s">
        <v>17</v>
      </c>
      <c r="Q70" s="60" t="s">
        <v>17</v>
      </c>
      <c r="R70" s="60">
        <v>2065.3</v>
      </c>
      <c r="S70" s="60">
        <v>2049.5</v>
      </c>
      <c r="T70" s="60">
        <v>57.8</v>
      </c>
    </row>
    <row r="71" spans="1:20" ht="12.75">
      <c r="A71" s="56" t="s">
        <v>181</v>
      </c>
      <c r="B71" s="60">
        <v>35.6</v>
      </c>
      <c r="C71" s="60" t="s">
        <v>17</v>
      </c>
      <c r="D71" s="60" t="s">
        <v>17</v>
      </c>
      <c r="E71" s="60" t="s">
        <v>17</v>
      </c>
      <c r="F71" s="60" t="s">
        <v>17</v>
      </c>
      <c r="G71" s="60" t="s">
        <v>17</v>
      </c>
      <c r="H71" s="60" t="s">
        <v>17</v>
      </c>
      <c r="I71" s="60" t="s">
        <v>17</v>
      </c>
      <c r="J71" s="60" t="s">
        <v>17</v>
      </c>
      <c r="K71" s="60" t="s">
        <v>17</v>
      </c>
      <c r="L71" s="60" t="s">
        <v>17</v>
      </c>
      <c r="M71" s="60" t="s">
        <v>17</v>
      </c>
      <c r="N71" s="60" t="s">
        <v>17</v>
      </c>
      <c r="O71" s="60" t="s">
        <v>17</v>
      </c>
      <c r="P71" s="60" t="s">
        <v>17</v>
      </c>
      <c r="Q71" s="60" t="s">
        <v>17</v>
      </c>
      <c r="R71" s="60">
        <v>35.6</v>
      </c>
      <c r="S71" s="60">
        <v>35.6</v>
      </c>
      <c r="T71" s="60">
        <v>1.9</v>
      </c>
    </row>
    <row r="72" spans="1:20" ht="12.75">
      <c r="A72" s="56" t="s">
        <v>182</v>
      </c>
      <c r="B72" s="60">
        <v>10319</v>
      </c>
      <c r="C72" s="60" t="s">
        <v>17</v>
      </c>
      <c r="D72" s="60" t="s">
        <v>17</v>
      </c>
      <c r="E72" s="60" t="s">
        <v>17</v>
      </c>
      <c r="F72" s="60" t="s">
        <v>17</v>
      </c>
      <c r="G72" s="60" t="s">
        <v>17</v>
      </c>
      <c r="H72" s="60" t="s">
        <v>17</v>
      </c>
      <c r="I72" s="60" t="s">
        <v>17</v>
      </c>
      <c r="J72" s="60" t="s">
        <v>17</v>
      </c>
      <c r="K72" s="60" t="s">
        <v>17</v>
      </c>
      <c r="L72" s="60" t="s">
        <v>17</v>
      </c>
      <c r="M72" s="60" t="s">
        <v>17</v>
      </c>
      <c r="N72" s="60" t="s">
        <v>17</v>
      </c>
      <c r="O72" s="60" t="s">
        <v>17</v>
      </c>
      <c r="P72" s="60" t="s">
        <v>17</v>
      </c>
      <c r="Q72" s="60" t="s">
        <v>17</v>
      </c>
      <c r="R72" s="60">
        <v>10319</v>
      </c>
      <c r="S72" s="60">
        <v>9903.8</v>
      </c>
      <c r="T72" s="60">
        <v>123.2</v>
      </c>
    </row>
    <row r="73" spans="1:20" ht="12.75">
      <c r="A73" s="56" t="s">
        <v>377</v>
      </c>
      <c r="B73" s="60">
        <v>163.9</v>
      </c>
      <c r="C73" s="60" t="s">
        <v>17</v>
      </c>
      <c r="D73" s="60" t="s">
        <v>17</v>
      </c>
      <c r="E73" s="60" t="s">
        <v>17</v>
      </c>
      <c r="F73" s="60" t="s">
        <v>17</v>
      </c>
      <c r="G73" s="60" t="s">
        <v>17</v>
      </c>
      <c r="H73" s="60" t="s">
        <v>17</v>
      </c>
      <c r="I73" s="60" t="s">
        <v>17</v>
      </c>
      <c r="J73" s="60">
        <v>395.5</v>
      </c>
      <c r="K73" s="60" t="s">
        <v>17</v>
      </c>
      <c r="L73" s="60" t="s">
        <v>17</v>
      </c>
      <c r="M73" s="60" t="s">
        <v>17</v>
      </c>
      <c r="N73" s="60" t="s">
        <v>17</v>
      </c>
      <c r="O73" s="60" t="s">
        <v>17</v>
      </c>
      <c r="P73" s="60" t="s">
        <v>17</v>
      </c>
      <c r="Q73" s="60" t="s">
        <v>17</v>
      </c>
      <c r="R73" s="60">
        <v>559.4</v>
      </c>
      <c r="S73" s="60">
        <v>559.4</v>
      </c>
      <c r="T73" s="60">
        <v>24.7</v>
      </c>
    </row>
    <row r="74" spans="1:20" ht="12.75">
      <c r="A74" s="56" t="s">
        <v>116</v>
      </c>
      <c r="B74" s="60" t="s">
        <v>17</v>
      </c>
      <c r="C74" s="60" t="s">
        <v>17</v>
      </c>
      <c r="D74" s="60" t="s">
        <v>17</v>
      </c>
      <c r="E74" s="60" t="s">
        <v>17</v>
      </c>
      <c r="F74" s="60" t="s">
        <v>17</v>
      </c>
      <c r="G74" s="60" t="s">
        <v>17</v>
      </c>
      <c r="H74" s="60" t="s">
        <v>17</v>
      </c>
      <c r="I74" s="60" t="s">
        <v>17</v>
      </c>
      <c r="J74" s="60" t="s">
        <v>17</v>
      </c>
      <c r="K74" s="60" t="s">
        <v>17</v>
      </c>
      <c r="L74" s="60">
        <v>52.4</v>
      </c>
      <c r="M74" s="60" t="s">
        <v>17</v>
      </c>
      <c r="N74" s="60" t="s">
        <v>17</v>
      </c>
      <c r="O74" s="60">
        <v>7.8</v>
      </c>
      <c r="P74" s="60" t="s">
        <v>17</v>
      </c>
      <c r="Q74" s="60" t="s">
        <v>17</v>
      </c>
      <c r="R74" s="60">
        <v>60.2</v>
      </c>
      <c r="S74" s="60">
        <v>60.2</v>
      </c>
      <c r="T74" s="60">
        <v>0.8</v>
      </c>
    </row>
    <row r="75" spans="1:20" ht="12.75">
      <c r="A75" s="56" t="s">
        <v>184</v>
      </c>
      <c r="B75" s="60">
        <v>455.7</v>
      </c>
      <c r="C75" s="60" t="s">
        <v>17</v>
      </c>
      <c r="D75" s="60" t="s">
        <v>17</v>
      </c>
      <c r="E75" s="60" t="s">
        <v>17</v>
      </c>
      <c r="F75" s="60" t="s">
        <v>17</v>
      </c>
      <c r="G75" s="60" t="s">
        <v>17</v>
      </c>
      <c r="H75" s="60" t="s">
        <v>17</v>
      </c>
      <c r="I75" s="60" t="s">
        <v>17</v>
      </c>
      <c r="J75" s="60" t="s">
        <v>17</v>
      </c>
      <c r="K75" s="60" t="s">
        <v>17</v>
      </c>
      <c r="L75" s="60" t="s">
        <v>17</v>
      </c>
      <c r="M75" s="60" t="s">
        <v>17</v>
      </c>
      <c r="N75" s="60" t="s">
        <v>17</v>
      </c>
      <c r="O75" s="60" t="s">
        <v>17</v>
      </c>
      <c r="P75" s="60" t="s">
        <v>17</v>
      </c>
      <c r="Q75" s="60" t="s">
        <v>17</v>
      </c>
      <c r="R75" s="60">
        <v>455.7</v>
      </c>
      <c r="S75" s="60">
        <v>455.7</v>
      </c>
      <c r="T75" s="60">
        <v>14.3</v>
      </c>
    </row>
    <row r="76" spans="1:20" ht="12.75">
      <c r="A76" s="56" t="s">
        <v>118</v>
      </c>
      <c r="B76" s="60" t="s">
        <v>17</v>
      </c>
      <c r="C76" s="60" t="s">
        <v>17</v>
      </c>
      <c r="D76" s="60" t="s">
        <v>17</v>
      </c>
      <c r="E76" s="60" t="s">
        <v>17</v>
      </c>
      <c r="F76" s="60" t="s">
        <v>17</v>
      </c>
      <c r="G76" s="60" t="s">
        <v>17</v>
      </c>
      <c r="H76" s="60" t="s">
        <v>17</v>
      </c>
      <c r="I76" s="60" t="s">
        <v>17</v>
      </c>
      <c r="J76" s="60">
        <v>88.1</v>
      </c>
      <c r="K76" s="60" t="s">
        <v>17</v>
      </c>
      <c r="L76" s="60" t="s">
        <v>17</v>
      </c>
      <c r="M76" s="60" t="s">
        <v>17</v>
      </c>
      <c r="N76" s="60" t="s">
        <v>17</v>
      </c>
      <c r="O76" s="60" t="s">
        <v>17</v>
      </c>
      <c r="P76" s="60" t="s">
        <v>17</v>
      </c>
      <c r="Q76" s="60" t="s">
        <v>17</v>
      </c>
      <c r="R76" s="60">
        <v>88.1</v>
      </c>
      <c r="S76" s="60">
        <v>88.1</v>
      </c>
      <c r="T76" s="60">
        <v>32.6</v>
      </c>
    </row>
    <row r="77" spans="1:20" ht="12.75">
      <c r="A77" s="56" t="s">
        <v>119</v>
      </c>
      <c r="B77" s="60" t="s">
        <v>17</v>
      </c>
      <c r="C77" s="60" t="s">
        <v>17</v>
      </c>
      <c r="D77" s="60" t="s">
        <v>17</v>
      </c>
      <c r="E77" s="60" t="s">
        <v>17</v>
      </c>
      <c r="F77" s="60">
        <v>15.1</v>
      </c>
      <c r="G77" s="60" t="s">
        <v>17</v>
      </c>
      <c r="H77" s="60" t="s">
        <v>17</v>
      </c>
      <c r="I77" s="60" t="s">
        <v>17</v>
      </c>
      <c r="J77" s="60" t="s">
        <v>17</v>
      </c>
      <c r="K77" s="60" t="s">
        <v>17</v>
      </c>
      <c r="L77" s="60" t="s">
        <v>17</v>
      </c>
      <c r="M77" s="60" t="s">
        <v>17</v>
      </c>
      <c r="N77" s="60" t="s">
        <v>17</v>
      </c>
      <c r="O77" s="60" t="s">
        <v>17</v>
      </c>
      <c r="P77" s="60" t="s">
        <v>17</v>
      </c>
      <c r="Q77" s="60" t="s">
        <v>17</v>
      </c>
      <c r="R77" s="60">
        <v>15.1</v>
      </c>
      <c r="S77" s="60">
        <v>15.1</v>
      </c>
      <c r="T77" s="60">
        <v>15.2</v>
      </c>
    </row>
    <row r="78" spans="1:20" ht="12.75">
      <c r="A78" s="15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6"/>
      <c r="Q78" s="19"/>
      <c r="R78" s="19"/>
      <c r="S78" s="19"/>
      <c r="T78" s="13"/>
    </row>
    <row r="79" spans="1:20" ht="13.5">
      <c r="A79" s="30" t="s">
        <v>410</v>
      </c>
      <c r="B79" s="98">
        <v>29235.5</v>
      </c>
      <c r="C79" s="98">
        <v>546.8</v>
      </c>
      <c r="D79" s="115">
        <v>5051</v>
      </c>
      <c r="E79" s="98">
        <v>80.8</v>
      </c>
      <c r="F79" s="115">
        <v>5669.4</v>
      </c>
      <c r="G79" s="115">
        <v>1363</v>
      </c>
      <c r="H79" s="98">
        <v>90.1</v>
      </c>
      <c r="I79" s="98">
        <v>30</v>
      </c>
      <c r="J79" s="98">
        <v>607.4</v>
      </c>
      <c r="K79" s="98">
        <v>11.9</v>
      </c>
      <c r="L79" s="98">
        <v>52.4</v>
      </c>
      <c r="M79" s="98">
        <v>247.4</v>
      </c>
      <c r="N79" s="98">
        <v>169.8</v>
      </c>
      <c r="O79" s="98">
        <v>7.8</v>
      </c>
      <c r="P79" s="98">
        <v>39.5</v>
      </c>
      <c r="Q79" s="98">
        <v>6.2</v>
      </c>
      <c r="R79" s="115">
        <v>43208.8</v>
      </c>
      <c r="S79" s="115">
        <v>40806</v>
      </c>
      <c r="T79" s="115">
        <v>19979.4</v>
      </c>
    </row>
    <row r="80" spans="1:20" s="79" customFormat="1" ht="13.5">
      <c r="A80" s="69"/>
      <c r="B80" s="69"/>
      <c r="C80" s="69"/>
      <c r="D80" s="116"/>
      <c r="E80" s="69"/>
      <c r="F80" s="117"/>
      <c r="G80" s="117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117"/>
      <c r="S80" s="117"/>
      <c r="T80" s="117"/>
    </row>
    <row r="81" spans="1:21" s="79" customFormat="1" ht="13.5">
      <c r="A81" s="69"/>
      <c r="B81" s="17"/>
      <c r="C81" s="17"/>
      <c r="D81" s="17"/>
      <c r="E81" s="17"/>
      <c r="F81" s="17" t="s">
        <v>379</v>
      </c>
      <c r="G81" s="17"/>
      <c r="H81" s="117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117"/>
      <c r="T81" s="117"/>
      <c r="U81" s="117"/>
    </row>
    <row r="82" spans="1:20" ht="12.75">
      <c r="A82" s="15"/>
      <c r="B82" s="17"/>
      <c r="C82" s="17"/>
      <c r="D82" s="17"/>
      <c r="E82" s="17"/>
      <c r="F82" s="17" t="s">
        <v>393</v>
      </c>
      <c r="G82" s="17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18" t="s">
        <v>229</v>
      </c>
      <c r="B83" s="17"/>
      <c r="C83" s="17"/>
      <c r="D83" s="17"/>
      <c r="E83" s="17" t="s">
        <v>383</v>
      </c>
      <c r="F83" s="17" t="s">
        <v>384</v>
      </c>
      <c r="G83" s="17" t="s">
        <v>385</v>
      </c>
      <c r="H83" s="18"/>
      <c r="I83" s="18"/>
      <c r="J83" s="118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B84" s="17" t="s">
        <v>411</v>
      </c>
      <c r="C84" s="17" t="s">
        <v>412</v>
      </c>
      <c r="D84" s="17" t="s">
        <v>413</v>
      </c>
      <c r="E84" s="17" t="s">
        <v>388</v>
      </c>
      <c r="F84" s="17" t="s">
        <v>389</v>
      </c>
      <c r="G84" s="17" t="s">
        <v>390</v>
      </c>
      <c r="H84" s="55"/>
      <c r="I84" s="5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3.5">
      <c r="A85" s="68" t="s">
        <v>152</v>
      </c>
      <c r="B85" s="55"/>
      <c r="C85" s="55"/>
      <c r="D85" s="55"/>
      <c r="E85" s="55"/>
      <c r="F85" s="55"/>
      <c r="G85" s="55"/>
      <c r="H85" s="55"/>
      <c r="I85" s="5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 t="s">
        <v>120</v>
      </c>
      <c r="B86" s="60">
        <v>51.8</v>
      </c>
      <c r="C86" s="60" t="s">
        <v>17</v>
      </c>
      <c r="D86" s="60" t="s">
        <v>17</v>
      </c>
      <c r="E86" s="60">
        <v>51.8</v>
      </c>
      <c r="F86" s="60">
        <v>51.8</v>
      </c>
      <c r="G86" s="119">
        <v>0.3</v>
      </c>
      <c r="H86" s="28"/>
      <c r="I86" s="28"/>
      <c r="J86" s="80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 t="s">
        <v>121</v>
      </c>
      <c r="B87" s="60">
        <v>15.8</v>
      </c>
      <c r="C87" s="60">
        <v>723.7</v>
      </c>
      <c r="D87" s="60">
        <v>49</v>
      </c>
      <c r="E87" s="60">
        <v>788.4</v>
      </c>
      <c r="F87" s="60">
        <v>754.8</v>
      </c>
      <c r="G87" s="60">
        <v>515.5</v>
      </c>
      <c r="H87" s="28"/>
      <c r="I87" s="28"/>
      <c r="J87" s="80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 t="s">
        <v>122</v>
      </c>
      <c r="B88" s="60">
        <v>1040.6</v>
      </c>
      <c r="C88" s="60" t="s">
        <v>17</v>
      </c>
      <c r="D88" s="60" t="s">
        <v>17</v>
      </c>
      <c r="E88" s="60">
        <v>1040.6</v>
      </c>
      <c r="F88" s="60">
        <v>911.1</v>
      </c>
      <c r="G88" s="60">
        <v>25.9</v>
      </c>
      <c r="H88" s="28"/>
      <c r="I88" s="28"/>
      <c r="J88" s="80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 t="s">
        <v>123</v>
      </c>
      <c r="B89" s="60">
        <v>330.4</v>
      </c>
      <c r="C89" s="60" t="s">
        <v>17</v>
      </c>
      <c r="D89" s="60" t="s">
        <v>17</v>
      </c>
      <c r="E89" s="60">
        <v>330.4</v>
      </c>
      <c r="F89" s="60">
        <v>330.4</v>
      </c>
      <c r="G89" s="119">
        <v>1.5</v>
      </c>
      <c r="H89" s="28"/>
      <c r="I89" s="28"/>
      <c r="J89" s="80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 t="s">
        <v>124</v>
      </c>
      <c r="B90" s="60">
        <v>5972</v>
      </c>
      <c r="C90" s="60" t="s">
        <v>17</v>
      </c>
      <c r="D90" s="60" t="s">
        <v>17</v>
      </c>
      <c r="E90" s="60">
        <v>5972</v>
      </c>
      <c r="F90" s="60">
        <v>5631.1</v>
      </c>
      <c r="G90" s="60">
        <v>25.9</v>
      </c>
      <c r="H90" s="28"/>
      <c r="I90" s="28"/>
      <c r="J90" s="80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 t="s">
        <v>126</v>
      </c>
      <c r="B91" s="60">
        <v>3560.6</v>
      </c>
      <c r="C91" s="60" t="s">
        <v>17</v>
      </c>
      <c r="D91" s="60" t="s">
        <v>17</v>
      </c>
      <c r="E91" s="60">
        <v>3560.6</v>
      </c>
      <c r="F91" s="60">
        <v>3213.1</v>
      </c>
      <c r="G91" s="60">
        <v>18</v>
      </c>
      <c r="H91" s="28"/>
      <c r="I91" s="28"/>
      <c r="J91" s="80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 t="s">
        <v>128</v>
      </c>
      <c r="B92" s="60">
        <v>78.4</v>
      </c>
      <c r="C92" s="60" t="s">
        <v>17</v>
      </c>
      <c r="D92" s="60" t="s">
        <v>17</v>
      </c>
      <c r="E92" s="60">
        <v>78.4</v>
      </c>
      <c r="F92" s="60">
        <v>78.4</v>
      </c>
      <c r="G92" s="119">
        <v>1.2</v>
      </c>
      <c r="H92" s="28"/>
      <c r="I92" s="28"/>
      <c r="J92" s="80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B93" s="19"/>
      <c r="C93" s="19"/>
      <c r="D93" s="19"/>
      <c r="E93" s="19"/>
      <c r="F93" s="19"/>
      <c r="G93" s="19"/>
      <c r="H93" s="78"/>
      <c r="I93" s="78"/>
      <c r="J93" s="120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3.5">
      <c r="A94" s="30" t="s">
        <v>234</v>
      </c>
      <c r="B94" s="98">
        <v>11049.6</v>
      </c>
      <c r="C94" s="98">
        <v>723.7</v>
      </c>
      <c r="D94" s="98">
        <v>49</v>
      </c>
      <c r="E94" s="115">
        <v>11822.3</v>
      </c>
      <c r="F94" s="115">
        <v>10970.7</v>
      </c>
      <c r="G94" s="98">
        <v>588.3</v>
      </c>
      <c r="H94" s="70"/>
      <c r="I94" s="70"/>
      <c r="J94" s="72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B95" s="15"/>
      <c r="C95" s="15"/>
      <c r="D95" s="15"/>
      <c r="E95" s="15"/>
      <c r="F95" s="15"/>
      <c r="G95" s="15"/>
      <c r="H95" s="72"/>
      <c r="I95" s="72"/>
      <c r="J95" s="72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25.5">
      <c r="A96" s="118" t="s">
        <v>229</v>
      </c>
      <c r="B96" s="18" t="s">
        <v>413</v>
      </c>
      <c r="C96" s="18" t="s">
        <v>414</v>
      </c>
      <c r="D96" s="18" t="s">
        <v>415</v>
      </c>
      <c r="E96" s="18" t="s">
        <v>416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B97" s="55"/>
      <c r="C97" s="55"/>
      <c r="D97" s="55"/>
      <c r="E97" s="5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3.5">
      <c r="A98" s="68" t="s">
        <v>153</v>
      </c>
      <c r="B98" s="55"/>
      <c r="C98" s="55"/>
      <c r="D98" s="55"/>
      <c r="E98" s="5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 t="s">
        <v>129</v>
      </c>
      <c r="B99" s="26">
        <v>126</v>
      </c>
      <c r="C99" s="26">
        <v>126</v>
      </c>
      <c r="D99" s="26">
        <v>126</v>
      </c>
      <c r="E99" s="26">
        <v>15.7</v>
      </c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B100" s="19"/>
      <c r="C100" s="19"/>
      <c r="D100" s="19"/>
      <c r="E100" s="19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3.5">
      <c r="A101" s="30" t="s">
        <v>236</v>
      </c>
      <c r="B101" s="98">
        <v>126</v>
      </c>
      <c r="C101" s="98">
        <v>126</v>
      </c>
      <c r="D101" s="98">
        <v>126</v>
      </c>
      <c r="E101" s="98">
        <v>15.7</v>
      </c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s="79" customFormat="1" ht="13.5">
      <c r="A102" s="69"/>
      <c r="B102" s="70"/>
      <c r="C102" s="70"/>
      <c r="D102" s="70"/>
      <c r="E102" s="70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</row>
    <row r="103" spans="1:20" s="79" customFormat="1" ht="13.5">
      <c r="A103" s="69"/>
      <c r="B103" s="17"/>
      <c r="C103" s="17"/>
      <c r="D103" s="17"/>
      <c r="E103" s="17" t="s">
        <v>379</v>
      </c>
      <c r="F103" s="17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</row>
    <row r="104" spans="1:20" ht="12.75">
      <c r="A104" s="15"/>
      <c r="B104" s="17"/>
      <c r="C104" s="17" t="s">
        <v>380</v>
      </c>
      <c r="D104" s="17"/>
      <c r="E104" s="17" t="s">
        <v>393</v>
      </c>
      <c r="F104" s="17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18" t="s">
        <v>229</v>
      </c>
      <c r="B105" s="17" t="s">
        <v>417</v>
      </c>
      <c r="C105" s="17" t="s">
        <v>382</v>
      </c>
      <c r="D105" s="17" t="s">
        <v>383</v>
      </c>
      <c r="E105" s="17" t="s">
        <v>384</v>
      </c>
      <c r="F105" s="17" t="s">
        <v>385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B106" s="17" t="s">
        <v>418</v>
      </c>
      <c r="C106" s="17" t="s">
        <v>387</v>
      </c>
      <c r="D106" s="17" t="s">
        <v>388</v>
      </c>
      <c r="E106" s="17" t="s">
        <v>389</v>
      </c>
      <c r="F106" s="17" t="s">
        <v>390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3.5">
      <c r="A107" s="68" t="s">
        <v>419</v>
      </c>
      <c r="B107" s="26"/>
      <c r="C107" s="26"/>
      <c r="D107" s="26"/>
      <c r="E107" s="26"/>
      <c r="F107" s="26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 t="s">
        <v>192</v>
      </c>
      <c r="B108" s="121">
        <v>2758.5</v>
      </c>
      <c r="C108" s="122" t="s">
        <v>17</v>
      </c>
      <c r="D108" s="121">
        <v>2758.5</v>
      </c>
      <c r="E108" s="121">
        <v>2675.7</v>
      </c>
      <c r="F108" s="121">
        <v>2041.6</v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 t="s">
        <v>131</v>
      </c>
      <c r="B109" s="122">
        <v>668</v>
      </c>
      <c r="C109" s="122" t="s">
        <v>17</v>
      </c>
      <c r="D109" s="122">
        <v>668</v>
      </c>
      <c r="E109" s="122">
        <v>668</v>
      </c>
      <c r="F109" s="122">
        <v>84.7</v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 t="s">
        <v>420</v>
      </c>
      <c r="B110" s="122">
        <v>94</v>
      </c>
      <c r="C110" s="122" t="s">
        <v>17</v>
      </c>
      <c r="D110" s="122">
        <v>94</v>
      </c>
      <c r="E110" s="122">
        <v>94</v>
      </c>
      <c r="F110" s="122">
        <v>64.9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 t="s">
        <v>133</v>
      </c>
      <c r="B111" s="121">
        <v>1534</v>
      </c>
      <c r="C111" s="122">
        <v>78.4</v>
      </c>
      <c r="D111" s="121">
        <v>1612.4</v>
      </c>
      <c r="E111" s="121">
        <v>1534</v>
      </c>
      <c r="F111" s="122">
        <v>107.3</v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B112" s="123"/>
      <c r="C112" s="123"/>
      <c r="D112" s="123"/>
      <c r="E112" s="123"/>
      <c r="F112" s="122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3.5">
      <c r="A113" s="30" t="s">
        <v>242</v>
      </c>
      <c r="B113" s="124">
        <v>5054.5</v>
      </c>
      <c r="C113" s="125">
        <v>78.4</v>
      </c>
      <c r="D113" s="124">
        <v>5132.9</v>
      </c>
      <c r="E113" s="124">
        <v>4971.8</v>
      </c>
      <c r="F113" s="124">
        <v>2298.5</v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B114" s="55"/>
      <c r="C114" s="55"/>
      <c r="D114" s="55"/>
      <c r="E114" s="5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B115" s="126"/>
      <c r="C115" s="126"/>
      <c r="D115" s="126"/>
      <c r="E115" s="126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</sheetData>
  <sheetProtection/>
  <conditionalFormatting sqref="K86:K93 I6:I41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5.28125" style="0" customWidth="1"/>
    <col min="4" max="4" width="9.7109375" style="0" customWidth="1"/>
    <col min="6" max="6" width="7.57421875" style="0" customWidth="1"/>
    <col min="7" max="7" width="8.00390625" style="0" customWidth="1"/>
  </cols>
  <sheetData>
    <row r="1" spans="1:10" ht="12.75">
      <c r="A1" s="14" t="s">
        <v>534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4"/>
      <c r="B2" s="17"/>
      <c r="C2" s="17"/>
      <c r="D2" s="17"/>
      <c r="E2" s="17"/>
      <c r="F2" s="17"/>
      <c r="G2" s="17"/>
      <c r="H2" s="17" t="s">
        <v>379</v>
      </c>
      <c r="I2" s="17"/>
      <c r="J2" s="15"/>
    </row>
    <row r="3" spans="1:10" ht="12.75">
      <c r="A3" s="14"/>
      <c r="B3" s="17" t="s">
        <v>380</v>
      </c>
      <c r="C3" s="17"/>
      <c r="D3" s="17"/>
      <c r="E3" s="17"/>
      <c r="F3" s="17" t="s">
        <v>380</v>
      </c>
      <c r="G3" s="17"/>
      <c r="H3" s="17" t="s">
        <v>393</v>
      </c>
      <c r="I3" s="17"/>
      <c r="J3" s="15"/>
    </row>
    <row r="4" spans="1:10" ht="12.75">
      <c r="A4" s="15"/>
      <c r="B4" s="17" t="s">
        <v>394</v>
      </c>
      <c r="C4" s="17"/>
      <c r="D4" s="17" t="s">
        <v>395</v>
      </c>
      <c r="E4" s="17"/>
      <c r="F4" s="17" t="s">
        <v>382</v>
      </c>
      <c r="G4" s="17" t="s">
        <v>383</v>
      </c>
      <c r="H4" s="17" t="s">
        <v>384</v>
      </c>
      <c r="I4" s="17" t="s">
        <v>385</v>
      </c>
      <c r="J4" s="15"/>
    </row>
    <row r="5" spans="1:10" ht="12.75" customHeight="1">
      <c r="A5" s="118" t="s">
        <v>229</v>
      </c>
      <c r="B5" s="17" t="s">
        <v>387</v>
      </c>
      <c r="C5" s="17" t="s">
        <v>411</v>
      </c>
      <c r="D5" s="17" t="s">
        <v>402</v>
      </c>
      <c r="E5" s="17" t="s">
        <v>424</v>
      </c>
      <c r="F5" s="17" t="s">
        <v>387</v>
      </c>
      <c r="G5" s="17" t="s">
        <v>388</v>
      </c>
      <c r="H5" s="17" t="s">
        <v>389</v>
      </c>
      <c r="I5" s="17" t="s">
        <v>390</v>
      </c>
      <c r="J5" s="15"/>
    </row>
    <row r="6" spans="1:10" ht="12.7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3.5">
      <c r="A7" s="68" t="s">
        <v>150</v>
      </c>
      <c r="B7" s="15"/>
      <c r="C7" s="15"/>
      <c r="D7" s="15"/>
      <c r="E7" s="15"/>
      <c r="F7" s="15"/>
      <c r="G7" s="15"/>
      <c r="H7" s="15"/>
      <c r="I7" s="15"/>
      <c r="J7" s="15"/>
    </row>
    <row r="8" spans="1:9" ht="12.75">
      <c r="A8" s="15" t="s">
        <v>24</v>
      </c>
      <c r="B8" s="26" t="s">
        <v>17</v>
      </c>
      <c r="C8" s="26" t="s">
        <v>17</v>
      </c>
      <c r="D8" s="26" t="s">
        <v>17</v>
      </c>
      <c r="E8" s="26" t="s">
        <v>17</v>
      </c>
      <c r="F8" s="26">
        <v>48.8</v>
      </c>
      <c r="G8" s="26">
        <v>48.8</v>
      </c>
      <c r="H8" s="26">
        <v>48.8</v>
      </c>
      <c r="I8" s="26">
        <v>48.8</v>
      </c>
    </row>
    <row r="9" spans="1:9" ht="12.75">
      <c r="A9" s="15" t="s">
        <v>25</v>
      </c>
      <c r="B9" s="26" t="s">
        <v>17</v>
      </c>
      <c r="C9" s="26" t="s">
        <v>17</v>
      </c>
      <c r="D9" s="26" t="s">
        <v>17</v>
      </c>
      <c r="E9" s="26" t="s">
        <v>17</v>
      </c>
      <c r="F9" s="26">
        <v>54.4</v>
      </c>
      <c r="G9" s="26">
        <v>54.4</v>
      </c>
      <c r="H9" s="26">
        <v>54.4</v>
      </c>
      <c r="I9" s="26">
        <v>22.8</v>
      </c>
    </row>
    <row r="10" spans="1:9" ht="12.75">
      <c r="A10" s="15" t="s">
        <v>39</v>
      </c>
      <c r="B10" s="26" t="s">
        <v>17</v>
      </c>
      <c r="C10" s="26" t="s">
        <v>17</v>
      </c>
      <c r="D10" s="26" t="s">
        <v>17</v>
      </c>
      <c r="E10" s="26" t="s">
        <v>17</v>
      </c>
      <c r="F10" s="26">
        <v>111.7</v>
      </c>
      <c r="G10" s="26">
        <v>111.7</v>
      </c>
      <c r="H10" s="26">
        <v>111.7</v>
      </c>
      <c r="I10" s="26">
        <v>27.9</v>
      </c>
    </row>
    <row r="11" spans="1:9" ht="12.75">
      <c r="A11" s="15" t="s">
        <v>42</v>
      </c>
      <c r="B11" s="26" t="s">
        <v>17</v>
      </c>
      <c r="C11" s="26" t="s">
        <v>17</v>
      </c>
      <c r="D11" s="26" t="s">
        <v>17</v>
      </c>
      <c r="E11" s="26" t="s">
        <v>17</v>
      </c>
      <c r="F11" s="26">
        <v>40.4</v>
      </c>
      <c r="G11" s="26">
        <v>40.4</v>
      </c>
      <c r="H11" s="26">
        <v>20.2</v>
      </c>
      <c r="I11" s="26">
        <v>10.6</v>
      </c>
    </row>
    <row r="12" spans="1:9" ht="12.75">
      <c r="A12" s="15" t="s">
        <v>45</v>
      </c>
      <c r="B12" s="26" t="s">
        <v>17</v>
      </c>
      <c r="C12" s="26" t="s">
        <v>17</v>
      </c>
      <c r="D12" s="26" t="s">
        <v>17</v>
      </c>
      <c r="E12" s="26" t="s">
        <v>17</v>
      </c>
      <c r="F12" s="26">
        <v>111.7</v>
      </c>
      <c r="G12" s="26">
        <v>111.7</v>
      </c>
      <c r="H12" s="26">
        <v>111.7</v>
      </c>
      <c r="I12" s="26">
        <v>106.1</v>
      </c>
    </row>
    <row r="13" spans="1:9" ht="12.75">
      <c r="A13" s="15" t="s">
        <v>49</v>
      </c>
      <c r="B13" s="26" t="s">
        <v>17</v>
      </c>
      <c r="C13" s="26" t="s">
        <v>17</v>
      </c>
      <c r="D13" s="26" t="s">
        <v>17</v>
      </c>
      <c r="E13" s="26" t="s">
        <v>17</v>
      </c>
      <c r="F13" s="26">
        <v>24.5</v>
      </c>
      <c r="G13" s="26">
        <v>24.5</v>
      </c>
      <c r="H13" s="26">
        <v>24.5</v>
      </c>
      <c r="I13" s="26">
        <v>6.1</v>
      </c>
    </row>
    <row r="14" spans="1:9" ht="12.75">
      <c r="A14" s="15" t="s">
        <v>63</v>
      </c>
      <c r="B14" s="26" t="s">
        <v>17</v>
      </c>
      <c r="C14" s="26" t="s">
        <v>17</v>
      </c>
      <c r="D14" s="26" t="s">
        <v>17</v>
      </c>
      <c r="E14" s="26" t="s">
        <v>17</v>
      </c>
      <c r="F14" s="26">
        <v>40.4</v>
      </c>
      <c r="G14" s="26">
        <v>40.4</v>
      </c>
      <c r="H14" s="26">
        <v>20.2</v>
      </c>
      <c r="I14" s="26">
        <v>2</v>
      </c>
    </row>
    <row r="15" spans="1:9" ht="12.75">
      <c r="A15" s="15" t="s">
        <v>68</v>
      </c>
      <c r="B15" s="26" t="s">
        <v>17</v>
      </c>
      <c r="C15" s="26" t="s">
        <v>17</v>
      </c>
      <c r="D15" s="26" t="s">
        <v>17</v>
      </c>
      <c r="E15" s="26" t="s">
        <v>17</v>
      </c>
      <c r="F15" s="26">
        <v>40.4</v>
      </c>
      <c r="G15" s="26">
        <v>40.4</v>
      </c>
      <c r="H15" s="26">
        <v>20.2</v>
      </c>
      <c r="I15" s="26">
        <v>10.1</v>
      </c>
    </row>
    <row r="16" spans="1:10" ht="12.75">
      <c r="A16" s="15"/>
      <c r="B16" s="19"/>
      <c r="C16" s="19"/>
      <c r="D16" s="19"/>
      <c r="E16" s="19"/>
      <c r="F16" s="19"/>
      <c r="G16" s="19"/>
      <c r="H16" s="19"/>
      <c r="I16" s="19"/>
      <c r="J16" s="15"/>
    </row>
    <row r="17" spans="1:10" ht="13.5">
      <c r="A17" s="30" t="s">
        <v>231</v>
      </c>
      <c r="B17" s="98" t="s">
        <v>17</v>
      </c>
      <c r="C17" s="98" t="s">
        <v>17</v>
      </c>
      <c r="D17" s="98" t="s">
        <v>17</v>
      </c>
      <c r="E17" s="98" t="s">
        <v>17</v>
      </c>
      <c r="F17" s="98">
        <v>472.3</v>
      </c>
      <c r="G17" s="98">
        <v>472.3</v>
      </c>
      <c r="H17" s="98">
        <v>411.6</v>
      </c>
      <c r="I17" s="98">
        <v>234.5</v>
      </c>
      <c r="J17" s="15"/>
    </row>
    <row r="18" spans="1:10" ht="12.75">
      <c r="A18" s="15"/>
      <c r="B18" s="19"/>
      <c r="C18" s="19"/>
      <c r="D18" s="19"/>
      <c r="E18" s="19"/>
      <c r="F18" s="19"/>
      <c r="G18" s="19"/>
      <c r="H18" s="19"/>
      <c r="I18" s="19"/>
      <c r="J18" s="15"/>
    </row>
    <row r="19" spans="1:10" ht="13.5">
      <c r="A19" s="68" t="s">
        <v>222</v>
      </c>
      <c r="B19" s="19"/>
      <c r="C19" s="19"/>
      <c r="D19" s="19"/>
      <c r="E19" s="19"/>
      <c r="F19" s="19"/>
      <c r="G19" s="19"/>
      <c r="H19" s="19"/>
      <c r="I19" s="19"/>
      <c r="J19" s="15"/>
    </row>
    <row r="20" spans="1:9" ht="12.75">
      <c r="A20" s="15" t="s">
        <v>80</v>
      </c>
      <c r="B20" s="26">
        <v>663.7</v>
      </c>
      <c r="C20" s="26" t="s">
        <v>17</v>
      </c>
      <c r="D20" s="26" t="s">
        <v>17</v>
      </c>
      <c r="E20" s="26">
        <v>77.7</v>
      </c>
      <c r="F20" s="26" t="s">
        <v>17</v>
      </c>
      <c r="G20" s="26">
        <v>741.4</v>
      </c>
      <c r="H20" s="26">
        <v>741.4</v>
      </c>
      <c r="I20" s="26">
        <v>742.5</v>
      </c>
    </row>
    <row r="21" spans="1:9" ht="12.75">
      <c r="A21" s="15" t="s">
        <v>81</v>
      </c>
      <c r="B21" s="26">
        <v>16.4</v>
      </c>
      <c r="C21" s="26" t="s">
        <v>17</v>
      </c>
      <c r="D21" s="26" t="s">
        <v>17</v>
      </c>
      <c r="E21" s="26" t="s">
        <v>17</v>
      </c>
      <c r="F21" s="26" t="s">
        <v>17</v>
      </c>
      <c r="G21" s="26">
        <v>16.4</v>
      </c>
      <c r="H21" s="26">
        <v>16.4</v>
      </c>
      <c r="I21" s="26">
        <v>33.1</v>
      </c>
    </row>
    <row r="22" spans="1:9" ht="12.75">
      <c r="A22" s="15" t="s">
        <v>96</v>
      </c>
      <c r="B22" s="26" t="s">
        <v>17</v>
      </c>
      <c r="C22" s="26" t="s">
        <v>17</v>
      </c>
      <c r="D22" s="26">
        <v>292.8</v>
      </c>
      <c r="E22" s="26" t="s">
        <v>17</v>
      </c>
      <c r="F22" s="26" t="s">
        <v>17</v>
      </c>
      <c r="G22" s="26">
        <v>292.8</v>
      </c>
      <c r="H22" s="26">
        <v>292.8</v>
      </c>
      <c r="I22" s="26">
        <v>397.3</v>
      </c>
    </row>
    <row r="23" spans="1:9" ht="12.75">
      <c r="A23" s="15" t="s">
        <v>104</v>
      </c>
      <c r="B23" s="26">
        <v>29.9</v>
      </c>
      <c r="C23" s="26" t="s">
        <v>17</v>
      </c>
      <c r="D23" s="26" t="s">
        <v>17</v>
      </c>
      <c r="E23" s="26" t="s">
        <v>17</v>
      </c>
      <c r="F23" s="26" t="s">
        <v>17</v>
      </c>
      <c r="G23" s="26">
        <v>29.9</v>
      </c>
      <c r="H23" s="26">
        <v>29.9</v>
      </c>
      <c r="I23" s="26">
        <v>16.7</v>
      </c>
    </row>
    <row r="24" spans="1:10" ht="12.75">
      <c r="A24" s="15"/>
      <c r="B24" s="19"/>
      <c r="C24" s="19"/>
      <c r="D24" s="19"/>
      <c r="E24" s="19"/>
      <c r="F24" s="19"/>
      <c r="G24" s="19"/>
      <c r="H24" s="19"/>
      <c r="I24" s="19"/>
      <c r="J24" s="80"/>
    </row>
    <row r="25" spans="1:10" ht="13.5">
      <c r="A25" s="30" t="s">
        <v>232</v>
      </c>
      <c r="B25" s="98">
        <v>710</v>
      </c>
      <c r="C25" s="98" t="s">
        <v>17</v>
      </c>
      <c r="D25" s="98">
        <v>292.8</v>
      </c>
      <c r="E25" s="98">
        <v>77.7</v>
      </c>
      <c r="F25" s="98" t="s">
        <v>17</v>
      </c>
      <c r="G25" s="115">
        <v>1080.5</v>
      </c>
      <c r="H25" s="115">
        <v>1080.5</v>
      </c>
      <c r="I25" s="115">
        <v>1189.7</v>
      </c>
      <c r="J25" s="80"/>
    </row>
    <row r="26" spans="1:10" ht="12.75">
      <c r="A26" s="15"/>
      <c r="B26" s="19"/>
      <c r="C26" s="19"/>
      <c r="D26" s="19"/>
      <c r="E26" s="19"/>
      <c r="F26" s="19"/>
      <c r="G26" s="19"/>
      <c r="H26" s="19"/>
      <c r="I26" s="19"/>
      <c r="J26" s="80"/>
    </row>
    <row r="27" spans="1:10" ht="13.5">
      <c r="A27" s="68" t="s">
        <v>152</v>
      </c>
      <c r="B27" s="19"/>
      <c r="C27" s="19"/>
      <c r="D27" s="19"/>
      <c r="E27" s="19"/>
      <c r="F27" s="19"/>
      <c r="G27" s="19"/>
      <c r="H27" s="19"/>
      <c r="I27" s="19"/>
      <c r="J27" s="80"/>
    </row>
    <row r="28" spans="1:9" ht="12.75">
      <c r="A28" s="15" t="s">
        <v>123</v>
      </c>
      <c r="B28" s="26" t="s">
        <v>17</v>
      </c>
      <c r="C28" s="26">
        <v>20.2</v>
      </c>
      <c r="D28" s="26" t="s">
        <v>17</v>
      </c>
      <c r="E28" s="26" t="s">
        <v>17</v>
      </c>
      <c r="F28" s="26" t="s">
        <v>17</v>
      </c>
      <c r="G28" s="26">
        <v>20.2</v>
      </c>
      <c r="H28" s="26">
        <v>20.2</v>
      </c>
      <c r="I28" s="26">
        <v>0</v>
      </c>
    </row>
    <row r="29" spans="1:9" ht="12.75">
      <c r="A29" s="15" t="s">
        <v>124</v>
      </c>
      <c r="B29" s="26" t="s">
        <v>17</v>
      </c>
      <c r="C29" s="26">
        <v>139.8</v>
      </c>
      <c r="D29" s="26" t="s">
        <v>17</v>
      </c>
      <c r="E29" s="26" t="s">
        <v>17</v>
      </c>
      <c r="F29" s="26" t="s">
        <v>17</v>
      </c>
      <c r="G29" s="26">
        <v>139.8</v>
      </c>
      <c r="H29" s="26">
        <v>139.8</v>
      </c>
      <c r="I29" s="26">
        <v>0.6</v>
      </c>
    </row>
    <row r="30" spans="1:10" ht="12.75">
      <c r="A30" s="15"/>
      <c r="B30" s="19"/>
      <c r="C30" s="19"/>
      <c r="D30" s="19"/>
      <c r="E30" s="19"/>
      <c r="F30" s="19"/>
      <c r="G30" s="19"/>
      <c r="H30" s="19"/>
      <c r="I30" s="19"/>
      <c r="J30" s="80"/>
    </row>
    <row r="31" spans="1:10" ht="13.5">
      <c r="A31" s="30" t="s">
        <v>234</v>
      </c>
      <c r="B31" s="98" t="s">
        <v>17</v>
      </c>
      <c r="C31" s="98">
        <v>160</v>
      </c>
      <c r="D31" s="98" t="s">
        <v>17</v>
      </c>
      <c r="E31" s="98" t="s">
        <v>17</v>
      </c>
      <c r="F31" s="98" t="s">
        <v>17</v>
      </c>
      <c r="G31" s="98">
        <v>160</v>
      </c>
      <c r="H31" s="98">
        <v>160</v>
      </c>
      <c r="I31" s="98">
        <v>0.7</v>
      </c>
      <c r="J31" s="80"/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ht="12.75">
      <c r="A33" s="15"/>
      <c r="B33" s="15"/>
      <c r="C33" s="15"/>
      <c r="D33" s="15"/>
      <c r="E33" s="15"/>
      <c r="F33" s="15"/>
      <c r="G33" s="128"/>
      <c r="H33" s="128"/>
      <c r="I33" s="128"/>
      <c r="J33" s="15"/>
    </row>
    <row r="34" spans="1:10" ht="12.7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2.75">
      <c r="A35" s="15"/>
      <c r="B35" s="15"/>
      <c r="C35" s="15"/>
      <c r="D35" s="15"/>
      <c r="E35" s="15"/>
      <c r="F35" s="15"/>
      <c r="G35" s="15"/>
      <c r="H35" s="15"/>
      <c r="I35" s="15"/>
      <c r="J35" s="15"/>
    </row>
  </sheetData>
  <sheetProtection/>
  <conditionalFormatting sqref="J32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32"/>
  <sheetViews>
    <sheetView zoomScale="80" zoomScaleNormal="80" zoomScalePageLayoutView="0" workbookViewId="0" topLeftCell="A8">
      <selection activeCell="H58" sqref="H58"/>
    </sheetView>
  </sheetViews>
  <sheetFormatPr defaultColWidth="9.140625" defaultRowHeight="12.75"/>
  <cols>
    <col min="1" max="1" width="37.8515625" style="0" customWidth="1"/>
    <col min="2" max="2" width="9.421875" style="0" bestFit="1" customWidth="1"/>
    <col min="3" max="3" width="12.7109375" style="0" customWidth="1"/>
    <col min="4" max="5" width="10.140625" style="0" customWidth="1"/>
    <col min="6" max="6" width="11.8515625" style="0" customWidth="1"/>
    <col min="7" max="7" width="9.7109375" style="0" customWidth="1"/>
    <col min="8" max="10" width="9.28125" style="0" bestFit="1" customWidth="1"/>
    <col min="11" max="11" width="9.00390625" style="0" customWidth="1"/>
    <col min="12" max="12" width="9.421875" style="0" customWidth="1"/>
    <col min="13" max="13" width="9.421875" style="0" bestFit="1" customWidth="1"/>
  </cols>
  <sheetData>
    <row r="1" spans="1:12" ht="12.75">
      <c r="A1" s="14" t="s">
        <v>535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2.75">
      <c r="A3" s="14"/>
      <c r="B3" s="17"/>
      <c r="C3" s="17"/>
      <c r="D3" s="17"/>
      <c r="E3" s="17"/>
      <c r="F3" s="17" t="s">
        <v>379</v>
      </c>
      <c r="G3" s="17"/>
      <c r="I3" s="15"/>
      <c r="J3" s="15"/>
      <c r="K3" s="15"/>
      <c r="L3" s="15"/>
    </row>
    <row r="4" spans="1:12" ht="12.75">
      <c r="A4" s="14"/>
      <c r="B4" s="17"/>
      <c r="C4" s="17"/>
      <c r="D4" s="17" t="s">
        <v>380</v>
      </c>
      <c r="E4" s="17"/>
      <c r="F4" s="17" t="s">
        <v>393</v>
      </c>
      <c r="G4" s="17"/>
      <c r="I4" s="15"/>
      <c r="J4" s="15"/>
      <c r="K4" s="15"/>
      <c r="L4" s="15"/>
    </row>
    <row r="5" spans="1:12" ht="12.75">
      <c r="A5" s="15"/>
      <c r="B5" s="17"/>
      <c r="C5" s="17" t="s">
        <v>425</v>
      </c>
      <c r="D5" s="17" t="s">
        <v>382</v>
      </c>
      <c r="E5" s="17" t="s">
        <v>383</v>
      </c>
      <c r="F5" s="17" t="s">
        <v>384</v>
      </c>
      <c r="G5" s="17" t="s">
        <v>385</v>
      </c>
      <c r="I5" s="15"/>
      <c r="J5" s="15"/>
      <c r="K5" s="15"/>
      <c r="L5" s="15"/>
    </row>
    <row r="6" spans="1:12" ht="12.75">
      <c r="A6" s="118" t="s">
        <v>229</v>
      </c>
      <c r="B6" s="17" t="s">
        <v>386</v>
      </c>
      <c r="C6" s="17" t="s">
        <v>426</v>
      </c>
      <c r="D6" s="17" t="s">
        <v>387</v>
      </c>
      <c r="E6" s="17" t="s">
        <v>388</v>
      </c>
      <c r="F6" s="17" t="s">
        <v>389</v>
      </c>
      <c r="G6" s="17" t="s">
        <v>390</v>
      </c>
      <c r="I6" s="15"/>
      <c r="J6" s="15"/>
      <c r="K6" s="15"/>
      <c r="L6" s="15"/>
    </row>
    <row r="7" spans="1:12" ht="12.75">
      <c r="A7" s="15"/>
      <c r="B7" s="55"/>
      <c r="C7" s="55"/>
      <c r="D7" s="55"/>
      <c r="E7" s="55"/>
      <c r="F7" s="55"/>
      <c r="G7" s="15"/>
      <c r="H7" s="15"/>
      <c r="I7" s="15"/>
      <c r="J7" s="15"/>
      <c r="K7" s="15"/>
      <c r="L7" s="15"/>
    </row>
    <row r="8" spans="1:12" ht="13.5">
      <c r="A8" s="68" t="s">
        <v>150</v>
      </c>
      <c r="B8" s="55"/>
      <c r="C8" s="55"/>
      <c r="D8" s="55"/>
      <c r="E8" s="55"/>
      <c r="F8" s="55"/>
      <c r="G8" s="15"/>
      <c r="H8" s="15"/>
      <c r="I8" s="15"/>
      <c r="J8" s="15"/>
      <c r="K8" s="15"/>
      <c r="L8" s="15"/>
    </row>
    <row r="9" spans="1:7" ht="12.75">
      <c r="A9" s="15" t="s">
        <v>186</v>
      </c>
      <c r="B9" s="26" t="s">
        <v>17</v>
      </c>
      <c r="C9" s="26" t="s">
        <v>17</v>
      </c>
      <c r="D9" s="26">
        <v>302.7</v>
      </c>
      <c r="E9" s="26">
        <v>302.7</v>
      </c>
      <c r="F9" s="26">
        <v>302.7</v>
      </c>
      <c r="G9" s="26">
        <v>64.4</v>
      </c>
    </row>
    <row r="10" spans="1:7" ht="12.75">
      <c r="A10" s="15" t="s">
        <v>18</v>
      </c>
      <c r="B10" s="26" t="s">
        <v>17</v>
      </c>
      <c r="C10" s="26" t="s">
        <v>17</v>
      </c>
      <c r="D10" s="26">
        <v>832.5</v>
      </c>
      <c r="E10" s="26">
        <v>832.5</v>
      </c>
      <c r="F10" s="26">
        <v>534.1</v>
      </c>
      <c r="G10" s="26">
        <v>662.3</v>
      </c>
    </row>
    <row r="11" spans="1:7" ht="12.75">
      <c r="A11" s="15" t="s">
        <v>19</v>
      </c>
      <c r="B11" s="26" t="s">
        <v>17</v>
      </c>
      <c r="C11" s="26" t="s">
        <v>17</v>
      </c>
      <c r="D11" s="26">
        <v>394.7</v>
      </c>
      <c r="E11" s="26">
        <v>394.7</v>
      </c>
      <c r="F11" s="26">
        <v>332.5</v>
      </c>
      <c r="G11" s="26">
        <v>106.8</v>
      </c>
    </row>
    <row r="12" spans="1:7" ht="12.75">
      <c r="A12" s="15" t="s">
        <v>20</v>
      </c>
      <c r="B12" s="26" t="s">
        <v>17</v>
      </c>
      <c r="C12" s="26" t="s">
        <v>17</v>
      </c>
      <c r="D12" s="26">
        <v>228.6</v>
      </c>
      <c r="E12" s="26">
        <v>228.6</v>
      </c>
      <c r="F12" s="26">
        <v>138.9</v>
      </c>
      <c r="G12" s="26">
        <v>111</v>
      </c>
    </row>
    <row r="13" spans="1:7" ht="12.75">
      <c r="A13" s="15" t="s">
        <v>22</v>
      </c>
      <c r="B13" s="26" t="s">
        <v>17</v>
      </c>
      <c r="C13" s="26" t="s">
        <v>17</v>
      </c>
      <c r="D13" s="26">
        <v>10</v>
      </c>
      <c r="E13" s="26">
        <v>10</v>
      </c>
      <c r="F13" s="26">
        <v>10</v>
      </c>
      <c r="G13" s="26">
        <v>3.7</v>
      </c>
    </row>
    <row r="14" spans="1:7" ht="12.75">
      <c r="A14" s="15" t="s">
        <v>23</v>
      </c>
      <c r="B14" s="26" t="s">
        <v>17</v>
      </c>
      <c r="C14" s="26" t="s">
        <v>17</v>
      </c>
      <c r="D14" s="127">
        <v>1444.8</v>
      </c>
      <c r="E14" s="127">
        <v>1444.8</v>
      </c>
      <c r="F14" s="127">
        <v>1252.7</v>
      </c>
      <c r="G14" s="26">
        <v>347.4</v>
      </c>
    </row>
    <row r="15" spans="1:7" ht="12.75">
      <c r="A15" s="15" t="s">
        <v>24</v>
      </c>
      <c r="B15" s="26" t="s">
        <v>17</v>
      </c>
      <c r="C15" s="26" t="s">
        <v>17</v>
      </c>
      <c r="D15" s="127">
        <v>2519</v>
      </c>
      <c r="E15" s="127">
        <v>2519</v>
      </c>
      <c r="F15" s="127">
        <v>1877.5</v>
      </c>
      <c r="G15" s="127">
        <v>1209.9</v>
      </c>
    </row>
    <row r="16" spans="1:7" ht="12.75">
      <c r="A16" s="15" t="s">
        <v>185</v>
      </c>
      <c r="B16" s="26" t="s">
        <v>17</v>
      </c>
      <c r="C16" s="26" t="s">
        <v>17</v>
      </c>
      <c r="D16" s="26">
        <v>242.2</v>
      </c>
      <c r="E16" s="26">
        <v>242.2</v>
      </c>
      <c r="F16" s="26">
        <v>242.2</v>
      </c>
      <c r="G16" s="26">
        <v>163.6</v>
      </c>
    </row>
    <row r="17" spans="1:7" ht="12.75">
      <c r="A17" s="15" t="s">
        <v>25</v>
      </c>
      <c r="B17" s="26" t="s">
        <v>17</v>
      </c>
      <c r="C17" s="26" t="s">
        <v>17</v>
      </c>
      <c r="D17" s="26">
        <v>124.5</v>
      </c>
      <c r="E17" s="26">
        <v>124.5</v>
      </c>
      <c r="F17" s="26">
        <v>124.5</v>
      </c>
      <c r="G17" s="26">
        <v>41</v>
      </c>
    </row>
    <row r="18" spans="1:7" ht="12.75">
      <c r="A18" s="15" t="s">
        <v>27</v>
      </c>
      <c r="B18" s="26" t="s">
        <v>17</v>
      </c>
      <c r="C18" s="26" t="s">
        <v>17</v>
      </c>
      <c r="D18" s="26">
        <v>504.4</v>
      </c>
      <c r="E18" s="26">
        <v>504.4</v>
      </c>
      <c r="F18" s="26">
        <v>268.8</v>
      </c>
      <c r="G18" s="26">
        <v>351.6</v>
      </c>
    </row>
    <row r="19" spans="1:7" ht="12.75">
      <c r="A19" s="15" t="s">
        <v>34</v>
      </c>
      <c r="B19" s="26" t="s">
        <v>17</v>
      </c>
      <c r="C19" s="26" t="s">
        <v>17</v>
      </c>
      <c r="D19" s="26">
        <v>774.9</v>
      </c>
      <c r="E19" s="26">
        <v>774.9</v>
      </c>
      <c r="F19" s="26">
        <v>678.2</v>
      </c>
      <c r="G19" s="26">
        <v>160.8</v>
      </c>
    </row>
    <row r="20" spans="1:7" ht="12.75">
      <c r="A20" s="15" t="s">
        <v>35</v>
      </c>
      <c r="B20" s="26" t="s">
        <v>17</v>
      </c>
      <c r="C20" s="26" t="s">
        <v>17</v>
      </c>
      <c r="D20" s="26">
        <v>46.4</v>
      </c>
      <c r="E20" s="26">
        <v>46.4</v>
      </c>
      <c r="F20" s="26">
        <v>32.5</v>
      </c>
      <c r="G20" s="26">
        <v>8</v>
      </c>
    </row>
    <row r="21" spans="1:7" ht="12.75">
      <c r="A21" s="15" t="s">
        <v>36</v>
      </c>
      <c r="B21" s="26" t="s">
        <v>17</v>
      </c>
      <c r="C21" s="26" t="s">
        <v>17</v>
      </c>
      <c r="D21" s="26">
        <v>276</v>
      </c>
      <c r="E21" s="26">
        <v>276</v>
      </c>
      <c r="F21" s="26">
        <v>263.6</v>
      </c>
      <c r="G21" s="26">
        <v>57.2</v>
      </c>
    </row>
    <row r="22" spans="1:7" ht="12.75">
      <c r="A22" s="15" t="s">
        <v>37</v>
      </c>
      <c r="B22" s="26" t="s">
        <v>17</v>
      </c>
      <c r="C22" s="26" t="s">
        <v>17</v>
      </c>
      <c r="D22" s="26">
        <v>15.8</v>
      </c>
      <c r="E22" s="26">
        <v>15.8</v>
      </c>
      <c r="F22" s="26">
        <v>15.8</v>
      </c>
      <c r="G22" s="26">
        <v>6</v>
      </c>
    </row>
    <row r="23" spans="1:7" ht="12.75">
      <c r="A23" s="15" t="s">
        <v>38</v>
      </c>
      <c r="B23" s="26" t="s">
        <v>17</v>
      </c>
      <c r="C23" s="26" t="s">
        <v>17</v>
      </c>
      <c r="D23" s="26">
        <v>39.5</v>
      </c>
      <c r="E23" s="26">
        <v>39.5</v>
      </c>
      <c r="F23" s="26">
        <v>39.5</v>
      </c>
      <c r="G23" s="26">
        <v>2</v>
      </c>
    </row>
    <row r="24" spans="1:7" ht="12.75">
      <c r="A24" s="15" t="s">
        <v>39</v>
      </c>
      <c r="B24" s="26" t="s">
        <v>17</v>
      </c>
      <c r="C24" s="26" t="s">
        <v>17</v>
      </c>
      <c r="D24" s="127">
        <v>1031.4</v>
      </c>
      <c r="E24" s="127">
        <v>1031.4</v>
      </c>
      <c r="F24" s="26">
        <v>907.1</v>
      </c>
      <c r="G24" s="26">
        <v>144.4</v>
      </c>
    </row>
    <row r="25" spans="1:7" ht="12.75">
      <c r="A25" s="15" t="s">
        <v>40</v>
      </c>
      <c r="B25" s="26" t="s">
        <v>17</v>
      </c>
      <c r="C25" s="26" t="s">
        <v>17</v>
      </c>
      <c r="D25" s="26">
        <v>555.2</v>
      </c>
      <c r="E25" s="26">
        <v>555.2</v>
      </c>
      <c r="F25" s="26">
        <v>523.3</v>
      </c>
      <c r="G25" s="26">
        <v>180</v>
      </c>
    </row>
    <row r="26" spans="1:7" ht="12.75">
      <c r="A26" s="15" t="s">
        <v>188</v>
      </c>
      <c r="B26" s="26" t="s">
        <v>17</v>
      </c>
      <c r="C26" s="26" t="s">
        <v>17</v>
      </c>
      <c r="D26" s="26">
        <v>515.7</v>
      </c>
      <c r="E26" s="26">
        <v>515.7</v>
      </c>
      <c r="F26" s="26">
        <v>485.7</v>
      </c>
      <c r="G26" s="26">
        <v>166</v>
      </c>
    </row>
    <row r="27" spans="1:7" ht="12.75">
      <c r="A27" s="15" t="s">
        <v>41</v>
      </c>
      <c r="B27" s="26" t="s">
        <v>17</v>
      </c>
      <c r="C27" s="26" t="s">
        <v>17</v>
      </c>
      <c r="D27" s="26">
        <v>63.4</v>
      </c>
      <c r="E27" s="26">
        <v>63.4</v>
      </c>
      <c r="F27" s="26">
        <v>63.4</v>
      </c>
      <c r="G27" s="26">
        <v>10.3</v>
      </c>
    </row>
    <row r="28" spans="1:7" ht="12.75">
      <c r="A28" s="15" t="s">
        <v>42</v>
      </c>
      <c r="B28" s="26" t="s">
        <v>17</v>
      </c>
      <c r="C28" s="26" t="s">
        <v>17</v>
      </c>
      <c r="D28" s="26">
        <v>25</v>
      </c>
      <c r="E28" s="26">
        <v>25</v>
      </c>
      <c r="F28" s="26">
        <v>12.5</v>
      </c>
      <c r="G28" s="26">
        <v>6.1</v>
      </c>
    </row>
    <row r="29" spans="1:7" ht="12.75">
      <c r="A29" s="15" t="s">
        <v>43</v>
      </c>
      <c r="B29" s="26">
        <v>20</v>
      </c>
      <c r="C29" s="26" t="s">
        <v>17</v>
      </c>
      <c r="D29" s="127">
        <v>1255.5</v>
      </c>
      <c r="E29" s="127">
        <v>1275.5</v>
      </c>
      <c r="F29" s="127">
        <v>1096.6</v>
      </c>
      <c r="G29" s="26">
        <v>445.9</v>
      </c>
    </row>
    <row r="30" spans="1:7" ht="12.75">
      <c r="A30" s="15" t="s">
        <v>44</v>
      </c>
      <c r="B30" s="26" t="s">
        <v>17</v>
      </c>
      <c r="C30" s="26" t="s">
        <v>17</v>
      </c>
      <c r="D30" s="26">
        <v>191.4</v>
      </c>
      <c r="E30" s="26">
        <v>191.4</v>
      </c>
      <c r="F30" s="26">
        <v>161.4</v>
      </c>
      <c r="G30" s="26">
        <v>84.1</v>
      </c>
    </row>
    <row r="31" spans="1:7" ht="12.75">
      <c r="A31" s="15" t="s">
        <v>45</v>
      </c>
      <c r="B31" s="26" t="s">
        <v>17</v>
      </c>
      <c r="C31" s="26">
        <v>13.3</v>
      </c>
      <c r="D31" s="26" t="s">
        <v>17</v>
      </c>
      <c r="E31" s="26">
        <v>13.3</v>
      </c>
      <c r="F31" s="26">
        <v>13.3</v>
      </c>
      <c r="G31" s="26">
        <v>9.5</v>
      </c>
    </row>
    <row r="32" spans="1:7" ht="12.75">
      <c r="A32" s="15" t="s">
        <v>49</v>
      </c>
      <c r="B32" s="26" t="s">
        <v>17</v>
      </c>
      <c r="C32" s="26" t="s">
        <v>17</v>
      </c>
      <c r="D32" s="127">
        <v>1723.9</v>
      </c>
      <c r="E32" s="127">
        <v>1723.9</v>
      </c>
      <c r="F32" s="127">
        <v>1198.9</v>
      </c>
      <c r="G32" s="26">
        <v>358.5</v>
      </c>
    </row>
    <row r="33" spans="1:7" ht="12.75">
      <c r="A33" s="15" t="s">
        <v>51</v>
      </c>
      <c r="B33" s="26" t="s">
        <v>17</v>
      </c>
      <c r="C33" s="26" t="s">
        <v>17</v>
      </c>
      <c r="D33" s="26">
        <v>568.4</v>
      </c>
      <c r="E33" s="26">
        <v>568.4</v>
      </c>
      <c r="F33" s="26">
        <v>568.4</v>
      </c>
      <c r="G33" s="26">
        <v>93</v>
      </c>
    </row>
    <row r="34" spans="1:7" ht="12.75">
      <c r="A34" s="15" t="s">
        <v>54</v>
      </c>
      <c r="B34" s="26" t="s">
        <v>17</v>
      </c>
      <c r="C34" s="26" t="s">
        <v>17</v>
      </c>
      <c r="D34" s="26">
        <v>142.7</v>
      </c>
      <c r="E34" s="26">
        <v>142.7</v>
      </c>
      <c r="F34" s="26">
        <v>142.7</v>
      </c>
      <c r="G34" s="26">
        <v>313.7</v>
      </c>
    </row>
    <row r="35" spans="1:7" ht="12.75">
      <c r="A35" s="15" t="s">
        <v>59</v>
      </c>
      <c r="B35" s="26" t="s">
        <v>17</v>
      </c>
      <c r="C35" s="26" t="s">
        <v>17</v>
      </c>
      <c r="D35" s="26">
        <v>578</v>
      </c>
      <c r="E35" s="26">
        <v>578</v>
      </c>
      <c r="F35" s="26">
        <v>397.2</v>
      </c>
      <c r="G35" s="26">
        <v>52</v>
      </c>
    </row>
    <row r="36" spans="1:7" ht="12.75">
      <c r="A36" s="15" t="s">
        <v>61</v>
      </c>
      <c r="B36" s="26" t="s">
        <v>17</v>
      </c>
      <c r="C36" s="26" t="s">
        <v>17</v>
      </c>
      <c r="D36" s="127">
        <v>1084.2</v>
      </c>
      <c r="E36" s="127">
        <v>1084.2</v>
      </c>
      <c r="F36" s="26">
        <v>682.3</v>
      </c>
      <c r="G36" s="26">
        <v>336.4</v>
      </c>
    </row>
    <row r="37" spans="1:7" ht="12.75">
      <c r="A37" s="15" t="s">
        <v>62</v>
      </c>
      <c r="B37" s="26" t="s">
        <v>17</v>
      </c>
      <c r="C37" s="26" t="s">
        <v>17</v>
      </c>
      <c r="D37" s="26">
        <v>399.9</v>
      </c>
      <c r="E37" s="26">
        <v>399.9</v>
      </c>
      <c r="F37" s="26">
        <v>399.9</v>
      </c>
      <c r="G37" s="26">
        <v>14.4</v>
      </c>
    </row>
    <row r="38" spans="1:7" ht="12.75">
      <c r="A38" s="15" t="s">
        <v>63</v>
      </c>
      <c r="B38" s="26" t="s">
        <v>17</v>
      </c>
      <c r="C38" s="26" t="s">
        <v>17</v>
      </c>
      <c r="D38" s="127">
        <v>1089</v>
      </c>
      <c r="E38" s="127">
        <v>1089</v>
      </c>
      <c r="F38" s="26">
        <v>657.9</v>
      </c>
      <c r="G38" s="26">
        <v>130.6</v>
      </c>
    </row>
    <row r="39" spans="1:7" ht="12.75">
      <c r="A39" s="15" t="s">
        <v>65</v>
      </c>
      <c r="B39" s="26" t="s">
        <v>17</v>
      </c>
      <c r="C39" s="26" t="s">
        <v>17</v>
      </c>
      <c r="D39" s="26">
        <v>921.9</v>
      </c>
      <c r="E39" s="26">
        <v>921.9</v>
      </c>
      <c r="F39" s="26">
        <v>921.9</v>
      </c>
      <c r="G39" s="26">
        <v>216.8</v>
      </c>
    </row>
    <row r="40" spans="1:7" ht="12.75">
      <c r="A40" s="15" t="s">
        <v>66</v>
      </c>
      <c r="B40" s="26" t="s">
        <v>17</v>
      </c>
      <c r="C40" s="26" t="s">
        <v>17</v>
      </c>
      <c r="D40" s="26">
        <v>245.3</v>
      </c>
      <c r="E40" s="26">
        <v>245.3</v>
      </c>
      <c r="F40" s="26">
        <v>234.4</v>
      </c>
      <c r="G40" s="26">
        <v>27.1</v>
      </c>
    </row>
    <row r="41" spans="1:7" ht="12.75">
      <c r="A41" s="15" t="s">
        <v>67</v>
      </c>
      <c r="B41" s="26" t="s">
        <v>17</v>
      </c>
      <c r="C41" s="26" t="s">
        <v>17</v>
      </c>
      <c r="D41" s="26">
        <v>46.6</v>
      </c>
      <c r="E41" s="26">
        <v>46.6</v>
      </c>
      <c r="F41" s="26">
        <v>46.6</v>
      </c>
      <c r="G41" s="26">
        <v>3.3</v>
      </c>
    </row>
    <row r="42" spans="1:7" ht="12.75">
      <c r="A42" s="15" t="s">
        <v>68</v>
      </c>
      <c r="B42" s="26" t="s">
        <v>17</v>
      </c>
      <c r="C42" s="26" t="s">
        <v>17</v>
      </c>
      <c r="D42" s="26">
        <v>70.8</v>
      </c>
      <c r="E42" s="26">
        <v>70.8</v>
      </c>
      <c r="F42" s="26">
        <v>70.8</v>
      </c>
      <c r="G42" s="26">
        <v>17.7</v>
      </c>
    </row>
    <row r="43" spans="1:7" ht="12.75">
      <c r="A43" s="15" t="s">
        <v>69</v>
      </c>
      <c r="B43" s="26" t="s">
        <v>17</v>
      </c>
      <c r="C43" s="26" t="s">
        <v>17</v>
      </c>
      <c r="D43" s="26">
        <v>148.2</v>
      </c>
      <c r="E43" s="26">
        <v>148.2</v>
      </c>
      <c r="F43" s="26">
        <v>102.1</v>
      </c>
      <c r="G43" s="26">
        <v>12.8</v>
      </c>
    </row>
    <row r="44" spans="1:12" ht="12.75">
      <c r="A44" s="15"/>
      <c r="B44" s="19"/>
      <c r="C44" s="19"/>
      <c r="D44" s="19"/>
      <c r="E44" s="19"/>
      <c r="F44" s="19"/>
      <c r="G44" s="26"/>
      <c r="H44" s="15"/>
      <c r="I44" s="15"/>
      <c r="J44" s="15"/>
      <c r="K44" s="15"/>
      <c r="L44" s="15"/>
    </row>
    <row r="45" spans="1:7" ht="13.5">
      <c r="A45" s="30" t="s">
        <v>231</v>
      </c>
      <c r="B45" s="98">
        <v>20</v>
      </c>
      <c r="C45" s="98">
        <v>13.3</v>
      </c>
      <c r="D45" s="98">
        <v>18412.6</v>
      </c>
      <c r="E45" s="115">
        <v>18445.9</v>
      </c>
      <c r="F45" s="115">
        <v>14800</v>
      </c>
      <c r="G45" s="115">
        <v>5918.3</v>
      </c>
    </row>
    <row r="46" spans="1:7" s="79" customFormat="1" ht="13.5">
      <c r="A46" s="69"/>
      <c r="B46" s="69"/>
      <c r="C46" s="69"/>
      <c r="D46" s="69"/>
      <c r="E46" s="117"/>
      <c r="F46" s="117"/>
      <c r="G46" s="117"/>
    </row>
    <row r="47" spans="1:6" s="79" customFormat="1" ht="13.5">
      <c r="A47" s="69"/>
      <c r="B47" s="69"/>
      <c r="C47" s="69"/>
      <c r="D47" s="117"/>
      <c r="E47" s="117"/>
      <c r="F47" s="117"/>
    </row>
    <row r="48" spans="1:16" s="79" customFormat="1" ht="13.5">
      <c r="A48" s="69"/>
      <c r="B48" s="17"/>
      <c r="C48" s="17"/>
      <c r="D48" s="17"/>
      <c r="E48" s="17"/>
      <c r="F48" s="17"/>
      <c r="G48" s="17"/>
      <c r="H48" s="17"/>
      <c r="I48" s="17"/>
      <c r="J48" s="17"/>
      <c r="K48" s="17" t="s">
        <v>379</v>
      </c>
      <c r="L48" s="17"/>
      <c r="M48"/>
      <c r="N48"/>
      <c r="O48"/>
      <c r="P48"/>
    </row>
    <row r="49" spans="1:16" s="79" customFormat="1" ht="13.5">
      <c r="A49" s="69"/>
      <c r="B49" s="17" t="s">
        <v>380</v>
      </c>
      <c r="C49" s="129"/>
      <c r="D49" s="17"/>
      <c r="E49" s="17"/>
      <c r="F49" s="17"/>
      <c r="G49" s="17"/>
      <c r="H49" s="17"/>
      <c r="I49" s="17"/>
      <c r="J49" s="17"/>
      <c r="K49" s="17" t="s">
        <v>393</v>
      </c>
      <c r="L49" s="17"/>
      <c r="M49"/>
      <c r="N49"/>
      <c r="O49"/>
      <c r="P49"/>
    </row>
    <row r="50" spans="1:12" ht="12.75">
      <c r="A50" s="15"/>
      <c r="B50" s="17" t="s">
        <v>394</v>
      </c>
      <c r="C50" s="17"/>
      <c r="D50" s="17"/>
      <c r="E50" s="17" t="s">
        <v>395</v>
      </c>
      <c r="F50" s="17"/>
      <c r="G50" s="17" t="s">
        <v>396</v>
      </c>
      <c r="H50" s="17" t="s">
        <v>579</v>
      </c>
      <c r="I50" s="17"/>
      <c r="J50" s="17" t="s">
        <v>383</v>
      </c>
      <c r="K50" s="17" t="s">
        <v>384</v>
      </c>
      <c r="L50" s="17" t="s">
        <v>385</v>
      </c>
    </row>
    <row r="51" spans="1:12" ht="12.75">
      <c r="A51" s="118" t="s">
        <v>229</v>
      </c>
      <c r="B51" s="17" t="s">
        <v>387</v>
      </c>
      <c r="C51" s="17" t="s">
        <v>399</v>
      </c>
      <c r="D51" s="17" t="s">
        <v>400</v>
      </c>
      <c r="E51" s="17" t="s">
        <v>402</v>
      </c>
      <c r="F51" s="17" t="s">
        <v>403</v>
      </c>
      <c r="G51" s="17" t="s">
        <v>404</v>
      </c>
      <c r="H51" s="17" t="s">
        <v>11</v>
      </c>
      <c r="I51" s="17" t="s">
        <v>408</v>
      </c>
      <c r="J51" s="17" t="s">
        <v>388</v>
      </c>
      <c r="K51" s="17" t="s">
        <v>389</v>
      </c>
      <c r="L51" s="17" t="s">
        <v>390</v>
      </c>
    </row>
    <row r="52" spans="1:12" ht="12.75">
      <c r="A52" s="15"/>
      <c r="B52" s="17"/>
      <c r="C52" s="17"/>
      <c r="D52" s="17"/>
      <c r="E52" s="17"/>
      <c r="F52" s="17"/>
      <c r="G52" s="17"/>
      <c r="H52" s="131"/>
      <c r="I52" s="131"/>
      <c r="J52" s="131"/>
      <c r="K52" s="17"/>
      <c r="L52" s="17"/>
    </row>
    <row r="53" spans="1:11" ht="13.5">
      <c r="A53" s="68" t="s">
        <v>222</v>
      </c>
      <c r="B53" s="55"/>
      <c r="C53" s="55"/>
      <c r="D53" s="55"/>
      <c r="E53" s="55"/>
      <c r="F53" s="55"/>
      <c r="G53" s="55"/>
      <c r="H53" s="55"/>
      <c r="I53" s="55"/>
      <c r="J53" s="55"/>
      <c r="K53" s="15"/>
    </row>
    <row r="54" spans="1:15" ht="12.75">
      <c r="A54" s="15" t="s">
        <v>179</v>
      </c>
      <c r="B54" s="26">
        <v>40.4</v>
      </c>
      <c r="C54" s="26" t="s">
        <v>17</v>
      </c>
      <c r="D54" s="26" t="s">
        <v>17</v>
      </c>
      <c r="E54" s="26" t="s">
        <v>17</v>
      </c>
      <c r="F54" s="26" t="s">
        <v>17</v>
      </c>
      <c r="G54" s="26" t="s">
        <v>17</v>
      </c>
      <c r="H54" s="26" t="s">
        <v>17</v>
      </c>
      <c r="I54" s="26" t="s">
        <v>17</v>
      </c>
      <c r="J54" s="26">
        <v>40.4</v>
      </c>
      <c r="K54" s="26">
        <v>40.4</v>
      </c>
      <c r="L54" s="26">
        <v>0.3</v>
      </c>
      <c r="O54" t="s">
        <v>17</v>
      </c>
    </row>
    <row r="55" spans="1:15" ht="12.75">
      <c r="A55" s="15" t="s">
        <v>71</v>
      </c>
      <c r="B55" s="26">
        <v>12</v>
      </c>
      <c r="C55" s="26" t="s">
        <v>17</v>
      </c>
      <c r="D55" s="26" t="s">
        <v>17</v>
      </c>
      <c r="E55" s="26" t="s">
        <v>17</v>
      </c>
      <c r="F55" s="26" t="s">
        <v>17</v>
      </c>
      <c r="G55" s="26" t="s">
        <v>17</v>
      </c>
      <c r="H55" s="26" t="s">
        <v>17</v>
      </c>
      <c r="I55" s="26" t="s">
        <v>17</v>
      </c>
      <c r="J55" s="26">
        <v>12</v>
      </c>
      <c r="K55" s="26">
        <v>12</v>
      </c>
      <c r="L55" s="26">
        <v>5.6</v>
      </c>
      <c r="O55" t="s">
        <v>17</v>
      </c>
    </row>
    <row r="56" spans="1:15" ht="12.75">
      <c r="A56" s="15" t="s">
        <v>75</v>
      </c>
      <c r="B56" s="26">
        <v>102.2</v>
      </c>
      <c r="C56" s="26" t="s">
        <v>17</v>
      </c>
      <c r="D56" s="26" t="s">
        <v>17</v>
      </c>
      <c r="E56" s="26" t="s">
        <v>17</v>
      </c>
      <c r="F56" s="26" t="s">
        <v>17</v>
      </c>
      <c r="G56" s="26" t="s">
        <v>17</v>
      </c>
      <c r="H56" s="26" t="s">
        <v>17</v>
      </c>
      <c r="I56" s="26" t="s">
        <v>17</v>
      </c>
      <c r="J56" s="26">
        <v>102.2</v>
      </c>
      <c r="K56" s="26">
        <v>102.2</v>
      </c>
      <c r="L56" s="26">
        <v>306.7</v>
      </c>
      <c r="O56" t="s">
        <v>17</v>
      </c>
    </row>
    <row r="57" spans="1:15" ht="12.75">
      <c r="A57" s="15" t="s">
        <v>84</v>
      </c>
      <c r="B57" s="26">
        <v>212.4</v>
      </c>
      <c r="C57" s="26" t="s">
        <v>17</v>
      </c>
      <c r="D57" s="26" t="s">
        <v>17</v>
      </c>
      <c r="E57" s="26" t="s">
        <v>17</v>
      </c>
      <c r="F57" s="26" t="s">
        <v>17</v>
      </c>
      <c r="G57" s="26" t="s">
        <v>17</v>
      </c>
      <c r="H57" s="26" t="s">
        <v>17</v>
      </c>
      <c r="I57" s="26" t="s">
        <v>17</v>
      </c>
      <c r="J57" s="26">
        <v>212.4</v>
      </c>
      <c r="K57" s="26">
        <v>212.4</v>
      </c>
      <c r="L57" s="26">
        <v>326.9</v>
      </c>
      <c r="O57" t="s">
        <v>17</v>
      </c>
    </row>
    <row r="58" spans="1:15" ht="12.75">
      <c r="A58" s="15" t="s">
        <v>88</v>
      </c>
      <c r="B58" s="26">
        <v>88.4</v>
      </c>
      <c r="C58" s="26">
        <v>15.5</v>
      </c>
      <c r="D58" s="26" t="s">
        <v>17</v>
      </c>
      <c r="E58" s="26" t="s">
        <v>17</v>
      </c>
      <c r="F58" s="26" t="s">
        <v>17</v>
      </c>
      <c r="G58" s="26" t="s">
        <v>17</v>
      </c>
      <c r="H58" s="26" t="s">
        <v>17</v>
      </c>
      <c r="I58" s="26" t="s">
        <v>17</v>
      </c>
      <c r="J58" s="26">
        <v>104</v>
      </c>
      <c r="K58" s="26">
        <v>104</v>
      </c>
      <c r="L58" s="26">
        <v>34.7</v>
      </c>
      <c r="O58" t="s">
        <v>17</v>
      </c>
    </row>
    <row r="59" spans="1:15" ht="12.75">
      <c r="A59" s="15" t="s">
        <v>89</v>
      </c>
      <c r="B59" s="26">
        <v>623.2</v>
      </c>
      <c r="C59" s="26" t="s">
        <v>17</v>
      </c>
      <c r="D59" s="26" t="s">
        <v>17</v>
      </c>
      <c r="E59" s="26" t="s">
        <v>17</v>
      </c>
      <c r="F59" s="26" t="s">
        <v>17</v>
      </c>
      <c r="G59" s="26" t="s">
        <v>17</v>
      </c>
      <c r="H59" s="26" t="s">
        <v>17</v>
      </c>
      <c r="I59" s="26" t="s">
        <v>17</v>
      </c>
      <c r="J59" s="26">
        <v>623.2</v>
      </c>
      <c r="K59" s="26">
        <v>623.2</v>
      </c>
      <c r="L59" s="26">
        <v>131.3</v>
      </c>
      <c r="O59" t="s">
        <v>17</v>
      </c>
    </row>
    <row r="60" spans="1:15" ht="12.75">
      <c r="A60" s="15" t="s">
        <v>89</v>
      </c>
      <c r="B60" s="26">
        <v>12.5</v>
      </c>
      <c r="C60" s="26" t="s">
        <v>17</v>
      </c>
      <c r="D60" s="26" t="s">
        <v>17</v>
      </c>
      <c r="E60" s="26">
        <v>8.2</v>
      </c>
      <c r="F60" s="26" t="s">
        <v>17</v>
      </c>
      <c r="G60" s="26" t="s">
        <v>17</v>
      </c>
      <c r="H60" s="26" t="s">
        <v>17</v>
      </c>
      <c r="I60" s="26" t="s">
        <v>17</v>
      </c>
      <c r="J60" s="26">
        <v>20.7</v>
      </c>
      <c r="K60" s="26">
        <v>20.7</v>
      </c>
      <c r="L60" s="26">
        <v>3.1</v>
      </c>
      <c r="O60" t="s">
        <v>17</v>
      </c>
    </row>
    <row r="61" spans="1:15" ht="12.75">
      <c r="A61" s="15" t="s">
        <v>90</v>
      </c>
      <c r="B61" s="127">
        <v>1008.6</v>
      </c>
      <c r="C61" s="26" t="s">
        <v>17</v>
      </c>
      <c r="D61" s="26" t="s">
        <v>17</v>
      </c>
      <c r="E61" s="26">
        <v>8.2</v>
      </c>
      <c r="F61" s="26" t="s">
        <v>17</v>
      </c>
      <c r="G61" s="26" t="s">
        <v>17</v>
      </c>
      <c r="H61" s="26" t="s">
        <v>17</v>
      </c>
      <c r="I61" s="26" t="s">
        <v>17</v>
      </c>
      <c r="J61" s="127">
        <v>1016.8</v>
      </c>
      <c r="K61" s="127">
        <v>1016.8</v>
      </c>
      <c r="L61" s="26">
        <v>938.1</v>
      </c>
      <c r="O61" t="s">
        <v>17</v>
      </c>
    </row>
    <row r="62" spans="1:15" ht="12.75">
      <c r="A62" s="15" t="s">
        <v>93</v>
      </c>
      <c r="B62" s="26">
        <v>114</v>
      </c>
      <c r="C62" s="26">
        <v>276.9</v>
      </c>
      <c r="D62" s="26" t="s">
        <v>17</v>
      </c>
      <c r="E62" s="26" t="s">
        <v>17</v>
      </c>
      <c r="F62" s="26" t="s">
        <v>17</v>
      </c>
      <c r="G62" s="26">
        <v>129.9</v>
      </c>
      <c r="H62" s="26" t="s">
        <v>17</v>
      </c>
      <c r="I62" s="26" t="s">
        <v>17</v>
      </c>
      <c r="J62" s="26">
        <v>520.9</v>
      </c>
      <c r="K62" s="26">
        <v>440.3</v>
      </c>
      <c r="L62" s="26">
        <v>43.9</v>
      </c>
      <c r="O62" t="s">
        <v>17</v>
      </c>
    </row>
    <row r="63" spans="1:15" ht="12.75">
      <c r="A63" s="15" t="s">
        <v>94</v>
      </c>
      <c r="B63" s="26">
        <v>48.8</v>
      </c>
      <c r="C63" s="26" t="s">
        <v>17</v>
      </c>
      <c r="D63" s="26" t="s">
        <v>17</v>
      </c>
      <c r="E63" s="26" t="s">
        <v>17</v>
      </c>
      <c r="F63" s="26" t="s">
        <v>17</v>
      </c>
      <c r="G63" s="26" t="s">
        <v>17</v>
      </c>
      <c r="H63" s="26" t="s">
        <v>17</v>
      </c>
      <c r="I63" s="26" t="s">
        <v>17</v>
      </c>
      <c r="J63" s="26">
        <v>48.8</v>
      </c>
      <c r="K63" s="26">
        <v>48.8</v>
      </c>
      <c r="L63" s="26">
        <v>69.3</v>
      </c>
      <c r="O63" t="s">
        <v>17</v>
      </c>
    </row>
    <row r="64" spans="1:15" ht="12.75">
      <c r="A64" s="15" t="s">
        <v>95</v>
      </c>
      <c r="B64" s="26">
        <v>295.6</v>
      </c>
      <c r="C64" s="26">
        <v>273.9</v>
      </c>
      <c r="D64" s="26" t="s">
        <v>17</v>
      </c>
      <c r="E64" s="26" t="s">
        <v>17</v>
      </c>
      <c r="F64" s="26">
        <v>68.4</v>
      </c>
      <c r="G64" s="26" t="s">
        <v>17</v>
      </c>
      <c r="H64" s="26" t="s">
        <v>17</v>
      </c>
      <c r="I64" s="26" t="s">
        <v>17</v>
      </c>
      <c r="J64" s="26">
        <v>637.8</v>
      </c>
      <c r="K64" s="26">
        <v>637.8</v>
      </c>
      <c r="L64" s="26">
        <v>81</v>
      </c>
      <c r="O64" t="s">
        <v>17</v>
      </c>
    </row>
    <row r="65" spans="1:15" ht="12.75">
      <c r="A65" s="15" t="s">
        <v>96</v>
      </c>
      <c r="B65" s="26">
        <v>8.2</v>
      </c>
      <c r="C65" s="26" t="s">
        <v>17</v>
      </c>
      <c r="D65" s="132">
        <v>2249.5</v>
      </c>
      <c r="E65" s="127">
        <v>1649.9</v>
      </c>
      <c r="F65" s="26" t="s">
        <v>17</v>
      </c>
      <c r="G65" s="26" t="s">
        <v>17</v>
      </c>
      <c r="H65" s="26" t="s">
        <v>17</v>
      </c>
      <c r="I65" s="26">
        <v>53.5</v>
      </c>
      <c r="J65" s="127">
        <v>3961.1</v>
      </c>
      <c r="K65" s="127">
        <v>3310</v>
      </c>
      <c r="L65" s="127">
        <v>3316.8</v>
      </c>
      <c r="O65" t="s">
        <v>17</v>
      </c>
    </row>
    <row r="66" spans="1:15" ht="12.75">
      <c r="A66" s="15" t="s">
        <v>97</v>
      </c>
      <c r="B66" s="26">
        <v>30</v>
      </c>
      <c r="C66" s="26" t="s">
        <v>17</v>
      </c>
      <c r="D66" s="26" t="s">
        <v>17</v>
      </c>
      <c r="E66" s="26" t="s">
        <v>17</v>
      </c>
      <c r="F66" s="26" t="s">
        <v>17</v>
      </c>
      <c r="G66" s="26" t="s">
        <v>17</v>
      </c>
      <c r="H66" s="26" t="s">
        <v>17</v>
      </c>
      <c r="I66" s="26" t="s">
        <v>17</v>
      </c>
      <c r="J66" s="26">
        <v>30</v>
      </c>
      <c r="K66" s="26">
        <v>30</v>
      </c>
      <c r="L66" s="26">
        <v>0.2</v>
      </c>
      <c r="O66" t="s">
        <v>17</v>
      </c>
    </row>
    <row r="67" spans="1:15" ht="12.75">
      <c r="A67" s="15" t="s">
        <v>98</v>
      </c>
      <c r="B67" s="127">
        <v>3239.1</v>
      </c>
      <c r="C67" s="26" t="s">
        <v>17</v>
      </c>
      <c r="D67" s="26" t="s">
        <v>17</v>
      </c>
      <c r="E67" s="26">
        <v>157.3</v>
      </c>
      <c r="F67" s="26" t="s">
        <v>17</v>
      </c>
      <c r="G67" s="26" t="s">
        <v>17</v>
      </c>
      <c r="H67" s="26" t="s">
        <v>17</v>
      </c>
      <c r="I67" s="26" t="s">
        <v>17</v>
      </c>
      <c r="J67" s="127">
        <v>3396.4</v>
      </c>
      <c r="K67" s="127">
        <v>3281.9</v>
      </c>
      <c r="L67" s="127">
        <v>3555.8</v>
      </c>
      <c r="O67" t="s">
        <v>17</v>
      </c>
    </row>
    <row r="68" spans="1:15" ht="12.75">
      <c r="A68" s="15" t="s">
        <v>99</v>
      </c>
      <c r="B68" s="26">
        <v>577.7</v>
      </c>
      <c r="C68" s="26" t="s">
        <v>17</v>
      </c>
      <c r="D68" s="26" t="s">
        <v>17</v>
      </c>
      <c r="E68" s="26">
        <v>52.5</v>
      </c>
      <c r="F68" s="26" t="s">
        <v>17</v>
      </c>
      <c r="G68" s="26" t="s">
        <v>17</v>
      </c>
      <c r="H68" s="26" t="s">
        <v>17</v>
      </c>
      <c r="I68" s="26" t="s">
        <v>17</v>
      </c>
      <c r="J68" s="26">
        <v>630.2</v>
      </c>
      <c r="K68" s="26">
        <v>630.2</v>
      </c>
      <c r="L68" s="26">
        <v>932.7</v>
      </c>
      <c r="O68" t="s">
        <v>17</v>
      </c>
    </row>
    <row r="69" spans="1:15" ht="12.75">
      <c r="A69" s="15" t="s">
        <v>104</v>
      </c>
      <c r="B69" s="26">
        <v>323.2</v>
      </c>
      <c r="C69" s="26" t="s">
        <v>17</v>
      </c>
      <c r="D69" s="26" t="s">
        <v>17</v>
      </c>
      <c r="E69" s="26" t="s">
        <v>17</v>
      </c>
      <c r="F69" s="26" t="s">
        <v>17</v>
      </c>
      <c r="G69" s="26" t="s">
        <v>17</v>
      </c>
      <c r="H69" s="26" t="s">
        <v>17</v>
      </c>
      <c r="I69" s="26" t="s">
        <v>17</v>
      </c>
      <c r="J69" s="26">
        <v>323.2</v>
      </c>
      <c r="K69" s="26">
        <v>323.2</v>
      </c>
      <c r="L69" s="26">
        <v>205.6</v>
      </c>
      <c r="O69" t="s">
        <v>17</v>
      </c>
    </row>
    <row r="70" spans="1:15" ht="12.75">
      <c r="A70" s="15" t="s">
        <v>105</v>
      </c>
      <c r="B70" s="26">
        <v>104.2</v>
      </c>
      <c r="C70" s="26" t="s">
        <v>17</v>
      </c>
      <c r="D70" s="26" t="s">
        <v>17</v>
      </c>
      <c r="E70" s="26" t="s">
        <v>17</v>
      </c>
      <c r="F70" s="26" t="s">
        <v>17</v>
      </c>
      <c r="G70" s="26" t="s">
        <v>17</v>
      </c>
      <c r="H70" s="26" t="s">
        <v>17</v>
      </c>
      <c r="I70" s="26" t="s">
        <v>17</v>
      </c>
      <c r="J70" s="26">
        <v>104.2</v>
      </c>
      <c r="K70" s="26">
        <v>104.2</v>
      </c>
      <c r="L70" s="26">
        <v>105.3</v>
      </c>
      <c r="O70" t="s">
        <v>17</v>
      </c>
    </row>
    <row r="71" spans="1:15" ht="12.75">
      <c r="A71" s="15" t="s">
        <v>108</v>
      </c>
      <c r="B71" s="26">
        <v>299.8</v>
      </c>
      <c r="C71" s="26" t="s">
        <v>17</v>
      </c>
      <c r="D71" s="26" t="s">
        <v>17</v>
      </c>
      <c r="E71" s="26" t="s">
        <v>17</v>
      </c>
      <c r="F71" s="26" t="s">
        <v>17</v>
      </c>
      <c r="G71" s="26" t="s">
        <v>17</v>
      </c>
      <c r="H71" s="26" t="s">
        <v>17</v>
      </c>
      <c r="I71" s="26" t="s">
        <v>17</v>
      </c>
      <c r="J71" s="26">
        <v>299.8</v>
      </c>
      <c r="K71" s="26">
        <v>299.8</v>
      </c>
      <c r="L71" s="26">
        <v>1.7</v>
      </c>
      <c r="O71" t="s">
        <v>17</v>
      </c>
    </row>
    <row r="72" spans="1:15" ht="12.75">
      <c r="A72" s="15" t="s">
        <v>181</v>
      </c>
      <c r="B72" s="26">
        <v>202.2</v>
      </c>
      <c r="C72" s="26" t="s">
        <v>17</v>
      </c>
      <c r="D72" s="26" t="s">
        <v>17</v>
      </c>
      <c r="E72" s="26" t="s">
        <v>17</v>
      </c>
      <c r="F72" s="26" t="s">
        <v>17</v>
      </c>
      <c r="G72" s="26" t="s">
        <v>17</v>
      </c>
      <c r="H72" s="26" t="s">
        <v>17</v>
      </c>
      <c r="I72" s="26" t="s">
        <v>17</v>
      </c>
      <c r="J72" s="26">
        <v>202.2</v>
      </c>
      <c r="K72" s="26">
        <v>202.2</v>
      </c>
      <c r="L72" s="26">
        <v>6.3</v>
      </c>
      <c r="O72" t="s">
        <v>17</v>
      </c>
    </row>
    <row r="73" spans="1:15" ht="12.75">
      <c r="A73" s="15" t="s">
        <v>182</v>
      </c>
      <c r="B73" s="127">
        <v>1022.6</v>
      </c>
      <c r="C73" s="26" t="s">
        <v>17</v>
      </c>
      <c r="D73" s="26" t="s">
        <v>17</v>
      </c>
      <c r="E73" s="26" t="s">
        <v>17</v>
      </c>
      <c r="F73" s="26" t="s">
        <v>17</v>
      </c>
      <c r="G73" s="26" t="s">
        <v>17</v>
      </c>
      <c r="H73" s="26" t="s">
        <v>17</v>
      </c>
      <c r="I73" s="26" t="s">
        <v>17</v>
      </c>
      <c r="J73" s="127">
        <v>1022.6</v>
      </c>
      <c r="K73" s="127">
        <v>1017.8</v>
      </c>
      <c r="L73" s="26">
        <v>10.5</v>
      </c>
      <c r="O73" t="s">
        <v>17</v>
      </c>
    </row>
    <row r="74" spans="1:15" ht="12.75">
      <c r="A74" s="15" t="s">
        <v>110</v>
      </c>
      <c r="B74" s="26">
        <v>414.1</v>
      </c>
      <c r="C74" s="26" t="s">
        <v>17</v>
      </c>
      <c r="D74" s="26" t="s">
        <v>17</v>
      </c>
      <c r="E74" s="26" t="s">
        <v>17</v>
      </c>
      <c r="F74" s="26" t="s">
        <v>17</v>
      </c>
      <c r="G74" s="26" t="s">
        <v>17</v>
      </c>
      <c r="H74" s="26" t="s">
        <v>17</v>
      </c>
      <c r="I74" s="26" t="s">
        <v>17</v>
      </c>
      <c r="J74" s="26">
        <v>414.1</v>
      </c>
      <c r="K74" s="26">
        <v>414.1</v>
      </c>
      <c r="L74" s="26">
        <v>261.3</v>
      </c>
      <c r="O74" t="s">
        <v>17</v>
      </c>
    </row>
    <row r="75" spans="1:15" ht="12.75">
      <c r="A75" s="15" t="s">
        <v>111</v>
      </c>
      <c r="B75" s="26">
        <v>252.3</v>
      </c>
      <c r="C75" s="26" t="s">
        <v>17</v>
      </c>
      <c r="D75" s="26" t="s">
        <v>17</v>
      </c>
      <c r="E75" s="26" t="s">
        <v>17</v>
      </c>
      <c r="F75" s="26" t="s">
        <v>17</v>
      </c>
      <c r="G75" s="26" t="s">
        <v>17</v>
      </c>
      <c r="H75" s="26" t="s">
        <v>17</v>
      </c>
      <c r="I75" s="26" t="s">
        <v>17</v>
      </c>
      <c r="J75" s="26">
        <v>252.3</v>
      </c>
      <c r="K75" s="26">
        <v>252.3</v>
      </c>
      <c r="L75" s="26">
        <v>169.5</v>
      </c>
      <c r="O75" t="s">
        <v>17</v>
      </c>
    </row>
    <row r="76" spans="1:15" ht="12.75">
      <c r="A76" s="15" t="s">
        <v>377</v>
      </c>
      <c r="B76" s="26">
        <v>25.4</v>
      </c>
      <c r="C76" s="26" t="s">
        <v>17</v>
      </c>
      <c r="D76" s="26" t="s">
        <v>17</v>
      </c>
      <c r="E76" s="26" t="s">
        <v>17</v>
      </c>
      <c r="F76" s="26" t="s">
        <v>17</v>
      </c>
      <c r="G76" s="26" t="s">
        <v>17</v>
      </c>
      <c r="H76" s="26">
        <v>573.3</v>
      </c>
      <c r="I76" s="26" t="s">
        <v>17</v>
      </c>
      <c r="J76" s="26">
        <v>598.7</v>
      </c>
      <c r="K76" s="26">
        <v>598.7</v>
      </c>
      <c r="L76" s="26">
        <v>24.2</v>
      </c>
      <c r="O76" t="s">
        <v>17</v>
      </c>
    </row>
    <row r="77" spans="1:15" ht="12.75">
      <c r="A77" s="15" t="s">
        <v>115</v>
      </c>
      <c r="B77" s="26">
        <v>414</v>
      </c>
      <c r="C77" s="26" t="s">
        <v>17</v>
      </c>
      <c r="D77" s="26" t="s">
        <v>17</v>
      </c>
      <c r="E77" s="26" t="s">
        <v>17</v>
      </c>
      <c r="F77" s="26" t="s">
        <v>17</v>
      </c>
      <c r="G77" s="26" t="s">
        <v>17</v>
      </c>
      <c r="H77" s="26" t="s">
        <v>17</v>
      </c>
      <c r="I77" s="26" t="s">
        <v>17</v>
      </c>
      <c r="J77" s="26">
        <v>414</v>
      </c>
      <c r="K77" s="26">
        <v>394</v>
      </c>
      <c r="L77" s="26">
        <v>695.6</v>
      </c>
      <c r="O77" t="s">
        <v>17</v>
      </c>
    </row>
    <row r="78" spans="1:15" ht="12.75">
      <c r="A78" s="15" t="s">
        <v>184</v>
      </c>
      <c r="B78" s="26">
        <v>69.7</v>
      </c>
      <c r="C78" s="26" t="s">
        <v>17</v>
      </c>
      <c r="D78" s="26" t="s">
        <v>17</v>
      </c>
      <c r="E78" s="26" t="s">
        <v>17</v>
      </c>
      <c r="F78" s="26" t="s">
        <v>17</v>
      </c>
      <c r="G78" s="26" t="s">
        <v>17</v>
      </c>
      <c r="H78" s="26" t="s">
        <v>17</v>
      </c>
      <c r="I78" s="26" t="s">
        <v>17</v>
      </c>
      <c r="J78" s="26">
        <v>69.7</v>
      </c>
      <c r="K78" s="26">
        <v>69.7</v>
      </c>
      <c r="L78" s="26">
        <v>2.1</v>
      </c>
      <c r="O78" t="s">
        <v>17</v>
      </c>
    </row>
    <row r="79" spans="1:15" ht="12.75">
      <c r="A79" s="15" t="s">
        <v>118</v>
      </c>
      <c r="B79" s="26" t="s">
        <v>17</v>
      </c>
      <c r="C79" s="26" t="s">
        <v>17</v>
      </c>
      <c r="D79" s="26" t="s">
        <v>17</v>
      </c>
      <c r="E79" s="26" t="s">
        <v>17</v>
      </c>
      <c r="F79" s="26" t="s">
        <v>17</v>
      </c>
      <c r="G79" s="26" t="s">
        <v>17</v>
      </c>
      <c r="H79" s="26">
        <v>22.2</v>
      </c>
      <c r="I79" s="26" t="s">
        <v>17</v>
      </c>
      <c r="J79" s="26">
        <v>22.2</v>
      </c>
      <c r="K79" s="26">
        <v>22.2</v>
      </c>
      <c r="L79" s="26">
        <v>5.5</v>
      </c>
      <c r="O79" t="s">
        <v>17</v>
      </c>
    </row>
    <row r="80" spans="1:15" ht="12.75">
      <c r="A80" s="15" t="s">
        <v>119</v>
      </c>
      <c r="B80" s="26">
        <v>253.5</v>
      </c>
      <c r="C80" s="26" t="s">
        <v>17</v>
      </c>
      <c r="D80" s="26" t="s">
        <v>17</v>
      </c>
      <c r="E80" s="26">
        <v>48</v>
      </c>
      <c r="F80" s="26" t="s">
        <v>17</v>
      </c>
      <c r="G80" s="26" t="s">
        <v>17</v>
      </c>
      <c r="H80" s="26" t="s">
        <v>17</v>
      </c>
      <c r="I80" s="26" t="s">
        <v>17</v>
      </c>
      <c r="J80" s="26">
        <v>301.5</v>
      </c>
      <c r="K80" s="26">
        <v>257.9</v>
      </c>
      <c r="L80" s="26">
        <v>278.3</v>
      </c>
      <c r="O80" t="s">
        <v>17</v>
      </c>
    </row>
    <row r="81" spans="1:12" ht="12.75">
      <c r="A81" s="15"/>
      <c r="B81" s="19"/>
      <c r="C81" s="19"/>
      <c r="D81" s="19"/>
      <c r="E81" s="19"/>
      <c r="F81" s="19"/>
      <c r="G81" s="19"/>
      <c r="H81" s="19"/>
      <c r="I81" s="19"/>
      <c r="J81" s="19"/>
      <c r="K81" s="26"/>
      <c r="L81" s="13"/>
    </row>
    <row r="82" spans="1:12" ht="13.5">
      <c r="A82" s="30" t="s">
        <v>232</v>
      </c>
      <c r="B82" s="115">
        <v>9794.3</v>
      </c>
      <c r="C82" s="98">
        <v>566.3</v>
      </c>
      <c r="D82" s="98">
        <v>2249.5</v>
      </c>
      <c r="E82" s="115">
        <v>1924.2</v>
      </c>
      <c r="F82" s="98">
        <v>68.4</v>
      </c>
      <c r="G82" s="98">
        <v>129.9</v>
      </c>
      <c r="H82" s="98">
        <v>595.5</v>
      </c>
      <c r="I82" s="98">
        <v>53.5</v>
      </c>
      <c r="J82" s="115">
        <v>15381.6</v>
      </c>
      <c r="K82" s="115">
        <v>14467</v>
      </c>
      <c r="L82" s="115">
        <v>11512.3</v>
      </c>
    </row>
    <row r="83" spans="1:11" s="79" customFormat="1" ht="13.5">
      <c r="A83" s="69"/>
      <c r="B83" s="70"/>
      <c r="C83" s="70"/>
      <c r="D83" s="133"/>
      <c r="E83" s="70"/>
      <c r="F83" s="70"/>
      <c r="G83" s="70"/>
      <c r="H83" s="70"/>
      <c r="I83" s="70"/>
      <c r="J83" s="70"/>
      <c r="K83" s="72"/>
    </row>
    <row r="84" spans="1:12" s="79" customFormat="1" ht="13.5">
      <c r="A84" s="69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2"/>
    </row>
    <row r="85" spans="1:17" s="79" customFormat="1" ht="13.5">
      <c r="A85" s="69"/>
      <c r="B85" s="17"/>
      <c r="C85" s="17"/>
      <c r="D85" s="17"/>
      <c r="E85" s="17" t="s">
        <v>379</v>
      </c>
      <c r="F85" s="17"/>
      <c r="G85"/>
      <c r="H85"/>
      <c r="I85"/>
      <c r="J85"/>
      <c r="K85"/>
      <c r="L85"/>
      <c r="M85"/>
      <c r="N85"/>
      <c r="O85"/>
      <c r="P85"/>
      <c r="Q85"/>
    </row>
    <row r="86" spans="1:17" s="79" customFormat="1" ht="13.5">
      <c r="A86" s="69"/>
      <c r="B86" s="17"/>
      <c r="C86" s="17"/>
      <c r="D86" s="17"/>
      <c r="E86" s="17" t="s">
        <v>393</v>
      </c>
      <c r="F86" s="17"/>
      <c r="G86"/>
      <c r="H86"/>
      <c r="I86"/>
      <c r="J86"/>
      <c r="K86"/>
      <c r="L86"/>
      <c r="M86"/>
      <c r="N86"/>
      <c r="O86"/>
      <c r="P86"/>
      <c r="Q86"/>
    </row>
    <row r="87" spans="1:17" s="79" customFormat="1" ht="12.75">
      <c r="A87" s="72"/>
      <c r="B87" s="17"/>
      <c r="C87" s="17"/>
      <c r="D87" s="17" t="s">
        <v>383</v>
      </c>
      <c r="E87" s="17" t="s">
        <v>384</v>
      </c>
      <c r="F87" s="17" t="s">
        <v>385</v>
      </c>
      <c r="G87"/>
      <c r="H87"/>
      <c r="I87"/>
      <c r="J87"/>
      <c r="K87"/>
      <c r="L87"/>
      <c r="M87"/>
      <c r="N87"/>
      <c r="O87"/>
      <c r="P87"/>
      <c r="Q87"/>
    </row>
    <row r="88" spans="1:6" ht="12.75">
      <c r="A88" s="118" t="s">
        <v>229</v>
      </c>
      <c r="B88" s="17" t="s">
        <v>411</v>
      </c>
      <c r="C88" s="17" t="s">
        <v>412</v>
      </c>
      <c r="D88" s="17" t="s">
        <v>388</v>
      </c>
      <c r="E88" s="17" t="s">
        <v>389</v>
      </c>
      <c r="F88" s="17" t="s">
        <v>390</v>
      </c>
    </row>
    <row r="89" spans="1:12" ht="12.75">
      <c r="A89" s="15"/>
      <c r="B89" s="15"/>
      <c r="C89" s="55"/>
      <c r="D89" s="15"/>
      <c r="E89" s="15"/>
      <c r="F89" s="15"/>
      <c r="G89" s="55"/>
      <c r="H89" s="55"/>
      <c r="J89" s="55"/>
      <c r="K89" s="55"/>
      <c r="L89" s="15"/>
    </row>
    <row r="90" spans="1:12" ht="13.5">
      <c r="A90" s="68" t="s">
        <v>152</v>
      </c>
      <c r="B90" s="15"/>
      <c r="C90" s="55"/>
      <c r="D90" s="15"/>
      <c r="E90" s="15"/>
      <c r="F90" s="15"/>
      <c r="G90" s="55"/>
      <c r="H90" s="55"/>
      <c r="J90" s="55"/>
      <c r="K90" s="55"/>
      <c r="L90" s="15"/>
    </row>
    <row r="91" spans="1:6" ht="12.75">
      <c r="A91" s="15" t="s">
        <v>120</v>
      </c>
      <c r="B91" s="26">
        <v>96.5</v>
      </c>
      <c r="C91" s="26" t="s">
        <v>17</v>
      </c>
      <c r="D91" s="26">
        <v>96.5</v>
      </c>
      <c r="E91" s="26">
        <v>96.5</v>
      </c>
      <c r="F91" s="26">
        <v>0.5</v>
      </c>
    </row>
    <row r="92" spans="1:6" ht="12.75">
      <c r="A92" s="15" t="s">
        <v>121</v>
      </c>
      <c r="B92" s="26" t="s">
        <v>17</v>
      </c>
      <c r="C92" s="26">
        <v>52.2</v>
      </c>
      <c r="D92" s="26">
        <v>52.2</v>
      </c>
      <c r="E92" s="26">
        <v>52.2</v>
      </c>
      <c r="F92" s="26">
        <v>37.6</v>
      </c>
    </row>
    <row r="93" spans="1:6" ht="12.75">
      <c r="A93" s="15" t="s">
        <v>122</v>
      </c>
      <c r="B93" s="26">
        <v>867.4</v>
      </c>
      <c r="C93" s="26" t="s">
        <v>17</v>
      </c>
      <c r="D93" s="26">
        <v>867.4</v>
      </c>
      <c r="E93" s="26">
        <v>483.3</v>
      </c>
      <c r="F93" s="26">
        <v>21.2</v>
      </c>
    </row>
    <row r="94" spans="1:6" ht="12.75">
      <c r="A94" s="15" t="s">
        <v>123</v>
      </c>
      <c r="B94" s="26">
        <v>151.6</v>
      </c>
      <c r="C94" s="26" t="s">
        <v>17</v>
      </c>
      <c r="D94" s="26">
        <v>151.6</v>
      </c>
      <c r="E94" s="26">
        <v>80.8</v>
      </c>
      <c r="F94" s="26">
        <v>0.8</v>
      </c>
    </row>
    <row r="95" spans="1:6" ht="12.75">
      <c r="A95" s="15" t="s">
        <v>124</v>
      </c>
      <c r="B95" s="127">
        <v>2710.8</v>
      </c>
      <c r="C95" s="26" t="s">
        <v>17</v>
      </c>
      <c r="D95" s="127">
        <v>2710.8</v>
      </c>
      <c r="E95" s="127">
        <v>2333.3</v>
      </c>
      <c r="F95" s="26">
        <v>11.1</v>
      </c>
    </row>
    <row r="96" spans="1:6" ht="12.75">
      <c r="A96" s="15" t="s">
        <v>126</v>
      </c>
      <c r="B96" s="127">
        <v>2517.9</v>
      </c>
      <c r="C96" s="26" t="s">
        <v>17</v>
      </c>
      <c r="D96" s="127">
        <v>2517.9</v>
      </c>
      <c r="E96" s="127">
        <v>1922.3</v>
      </c>
      <c r="F96" s="26">
        <v>13.3</v>
      </c>
    </row>
    <row r="97" spans="1:12" ht="12.75">
      <c r="A97" s="15"/>
      <c r="B97" s="26"/>
      <c r="C97" s="19"/>
      <c r="D97" s="26"/>
      <c r="E97" s="26"/>
      <c r="F97" s="26"/>
      <c r="G97" s="28"/>
      <c r="H97" s="28"/>
      <c r="J97" s="28"/>
      <c r="K97" s="28"/>
      <c r="L97" s="80"/>
    </row>
    <row r="98" spans="1:6" ht="13.5">
      <c r="A98" s="30" t="s">
        <v>234</v>
      </c>
      <c r="B98" s="115">
        <v>6344.2</v>
      </c>
      <c r="C98" s="98">
        <v>52.2</v>
      </c>
      <c r="D98" s="115">
        <v>6396.4</v>
      </c>
      <c r="E98" s="115">
        <v>4968.4</v>
      </c>
      <c r="F98" s="98">
        <v>84.5</v>
      </c>
    </row>
    <row r="99" spans="1:6" s="79" customFormat="1" ht="13.5">
      <c r="A99" s="69"/>
      <c r="B99" s="134"/>
      <c r="C99" s="100"/>
      <c r="D99" s="134"/>
      <c r="E99" s="134"/>
      <c r="F99" s="100"/>
    </row>
    <row r="100" spans="1:6" s="79" customFormat="1" ht="13.5">
      <c r="A100" s="69"/>
      <c r="B100" s="117"/>
      <c r="C100" s="17"/>
      <c r="D100" s="17" t="s">
        <v>379</v>
      </c>
      <c r="E100" s="17"/>
      <c r="F100" s="69"/>
    </row>
    <row r="101" spans="1:6" s="79" customFormat="1" ht="13.5">
      <c r="A101" s="69"/>
      <c r="B101" s="117"/>
      <c r="C101" s="17"/>
      <c r="D101" s="17" t="s">
        <v>393</v>
      </c>
      <c r="E101" s="17"/>
      <c r="F101" s="69"/>
    </row>
    <row r="102" spans="1:12" s="79" customFormat="1" ht="12.75">
      <c r="A102" s="72"/>
      <c r="B102" s="78"/>
      <c r="C102" s="17" t="s">
        <v>383</v>
      </c>
      <c r="D102" s="17" t="s">
        <v>384</v>
      </c>
      <c r="E102" s="17" t="s">
        <v>385</v>
      </c>
      <c r="F102" s="78"/>
      <c r="G102" s="78"/>
      <c r="H102" s="78"/>
      <c r="I102" s="78"/>
      <c r="J102" s="78"/>
      <c r="K102" s="78"/>
      <c r="L102" s="120"/>
    </row>
    <row r="103" spans="1:12" ht="13.5">
      <c r="A103" s="69" t="s">
        <v>153</v>
      </c>
      <c r="B103" s="17" t="s">
        <v>413</v>
      </c>
      <c r="C103" s="17" t="s">
        <v>388</v>
      </c>
      <c r="D103" s="17" t="s">
        <v>389</v>
      </c>
      <c r="E103" s="17" t="s">
        <v>390</v>
      </c>
      <c r="F103" s="28"/>
      <c r="G103" s="28"/>
      <c r="H103" s="28"/>
      <c r="I103" s="28"/>
      <c r="J103" s="28"/>
      <c r="K103" s="28"/>
      <c r="L103" s="80"/>
    </row>
    <row r="104" spans="1:12" ht="12.75">
      <c r="A104" s="15" t="s">
        <v>129</v>
      </c>
      <c r="B104" s="15">
        <v>162.7</v>
      </c>
      <c r="C104" s="15">
        <v>162.7</v>
      </c>
      <c r="D104" s="15">
        <v>162.7</v>
      </c>
      <c r="E104" s="15">
        <v>14.8</v>
      </c>
      <c r="F104" s="28"/>
      <c r="G104" s="28"/>
      <c r="H104" s="28"/>
      <c r="I104" s="28"/>
      <c r="J104" s="28"/>
      <c r="K104" s="28"/>
      <c r="L104" s="80"/>
    </row>
    <row r="105" spans="1:13" ht="12.75">
      <c r="A105" s="15"/>
      <c r="B105" s="28"/>
      <c r="C105" s="28"/>
      <c r="D105" s="55"/>
      <c r="E105" s="28"/>
      <c r="F105" s="78"/>
      <c r="G105" s="78"/>
      <c r="H105" s="78"/>
      <c r="I105" s="78"/>
      <c r="J105" s="78"/>
      <c r="K105" s="78"/>
      <c r="L105" s="120"/>
      <c r="M105" s="79"/>
    </row>
    <row r="106" spans="1:13" ht="13.5">
      <c r="A106" s="30" t="s">
        <v>236</v>
      </c>
      <c r="B106" s="30">
        <v>162.7</v>
      </c>
      <c r="C106" s="30">
        <v>162.7</v>
      </c>
      <c r="D106" s="30">
        <v>162.7</v>
      </c>
      <c r="E106" s="30">
        <v>14.8</v>
      </c>
      <c r="F106" s="70"/>
      <c r="G106" s="70"/>
      <c r="H106" s="70"/>
      <c r="I106" s="70"/>
      <c r="J106" s="70"/>
      <c r="K106" s="70"/>
      <c r="L106" s="120"/>
      <c r="M106" s="79"/>
    </row>
    <row r="107" spans="1:12" s="79" customFormat="1" ht="13.5">
      <c r="A107" s="69"/>
      <c r="B107" s="69"/>
      <c r="C107" s="69"/>
      <c r="D107" s="69"/>
      <c r="E107" s="69"/>
      <c r="F107" s="70"/>
      <c r="G107" s="70"/>
      <c r="H107" s="70"/>
      <c r="I107" s="70"/>
      <c r="J107" s="70"/>
      <c r="K107" s="70"/>
      <c r="L107" s="120"/>
    </row>
    <row r="108" spans="1:17" s="79" customFormat="1" ht="13.5">
      <c r="A108" s="69"/>
      <c r="B108" s="17"/>
      <c r="C108" s="17"/>
      <c r="D108" s="17" t="s">
        <v>379</v>
      </c>
      <c r="E108" s="17"/>
      <c r="F108"/>
      <c r="K108"/>
      <c r="L108"/>
      <c r="M108"/>
      <c r="N108"/>
      <c r="O108"/>
      <c r="P108"/>
      <c r="Q108"/>
    </row>
    <row r="109" spans="1:17" s="79" customFormat="1" ht="13.5">
      <c r="A109" s="69"/>
      <c r="B109" s="17"/>
      <c r="C109" s="17"/>
      <c r="D109" s="17" t="s">
        <v>393</v>
      </c>
      <c r="E109" s="17"/>
      <c r="F109"/>
      <c r="K109"/>
      <c r="L109"/>
      <c r="M109"/>
      <c r="N109"/>
      <c r="O109"/>
      <c r="P109"/>
      <c r="Q109"/>
    </row>
    <row r="110" spans="1:17" s="79" customFormat="1" ht="13.5">
      <c r="A110" s="69"/>
      <c r="B110" s="17" t="s">
        <v>417</v>
      </c>
      <c r="C110" s="17" t="s">
        <v>383</v>
      </c>
      <c r="D110" s="17" t="s">
        <v>384</v>
      </c>
      <c r="E110" s="17" t="s">
        <v>385</v>
      </c>
      <c r="F110"/>
      <c r="K110"/>
      <c r="L110"/>
      <c r="M110"/>
      <c r="N110"/>
      <c r="O110"/>
      <c r="P110"/>
      <c r="Q110"/>
    </row>
    <row r="111" spans="1:17" s="79" customFormat="1" ht="12.75">
      <c r="A111" s="72"/>
      <c r="B111" s="17" t="s">
        <v>418</v>
      </c>
      <c r="C111" s="17" t="s">
        <v>388</v>
      </c>
      <c r="D111" s="17" t="s">
        <v>389</v>
      </c>
      <c r="E111" s="17" t="s">
        <v>390</v>
      </c>
      <c r="F111"/>
      <c r="K111"/>
      <c r="L111"/>
      <c r="M111"/>
      <c r="N111"/>
      <c r="O111"/>
      <c r="P111"/>
      <c r="Q111"/>
    </row>
    <row r="112" spans="1:12" ht="13.5">
      <c r="A112" s="68" t="s">
        <v>419</v>
      </c>
      <c r="B112" s="28"/>
      <c r="C112" s="15"/>
      <c r="D112" s="15"/>
      <c r="E112" s="15"/>
      <c r="F112" s="28"/>
      <c r="K112" s="28"/>
      <c r="L112" s="80"/>
    </row>
    <row r="113" spans="1:21" ht="12.75">
      <c r="A113" s="15" t="s">
        <v>192</v>
      </c>
      <c r="B113" s="127">
        <v>2476.6</v>
      </c>
      <c r="C113" s="127">
        <v>2476.6</v>
      </c>
      <c r="D113" s="127">
        <v>2279.4</v>
      </c>
      <c r="E113" s="127">
        <v>2404.8</v>
      </c>
      <c r="F113" s="15"/>
      <c r="K113" s="15"/>
      <c r="L113" s="15"/>
      <c r="M113" s="15"/>
      <c r="N113" s="15"/>
      <c r="O113" s="15"/>
      <c r="P113" s="15"/>
      <c r="Q113" s="15"/>
      <c r="U113" s="15"/>
    </row>
    <row r="114" spans="1:21" ht="12.75">
      <c r="A114" s="15" t="s">
        <v>130</v>
      </c>
      <c r="B114" s="26">
        <v>250.9</v>
      </c>
      <c r="C114" s="26">
        <v>250.9</v>
      </c>
      <c r="D114" s="26">
        <v>250.9</v>
      </c>
      <c r="E114" s="26">
        <v>374.1</v>
      </c>
      <c r="F114" s="15"/>
      <c r="K114" s="15"/>
      <c r="L114" s="15"/>
      <c r="M114" s="15"/>
      <c r="N114" s="15"/>
      <c r="O114" s="15"/>
      <c r="P114" s="15"/>
      <c r="Q114" s="15"/>
      <c r="U114" s="15"/>
    </row>
    <row r="115" spans="1:21" ht="12.75">
      <c r="A115" s="15" t="s">
        <v>131</v>
      </c>
      <c r="B115" s="26">
        <v>611.8</v>
      </c>
      <c r="C115" s="26">
        <v>611.8</v>
      </c>
      <c r="D115" s="26">
        <v>611.8</v>
      </c>
      <c r="E115" s="26">
        <v>139.4</v>
      </c>
      <c r="F115" s="15"/>
      <c r="K115" s="15"/>
      <c r="L115" s="15"/>
      <c r="M115" s="15"/>
      <c r="N115" s="15"/>
      <c r="O115" s="15"/>
      <c r="P115" s="15"/>
      <c r="Q115" s="15"/>
      <c r="U115" s="15"/>
    </row>
    <row r="116" spans="1:21" ht="12.75">
      <c r="A116" s="15" t="s">
        <v>420</v>
      </c>
      <c r="B116" s="26">
        <v>29.1</v>
      </c>
      <c r="C116" s="26">
        <v>29.1</v>
      </c>
      <c r="D116" s="26">
        <v>14.5</v>
      </c>
      <c r="E116" s="26">
        <v>17.9</v>
      </c>
      <c r="F116" s="15"/>
      <c r="K116" s="15"/>
      <c r="L116" s="15"/>
      <c r="M116" s="15"/>
      <c r="N116" s="15"/>
      <c r="O116" s="15"/>
      <c r="P116" s="15"/>
      <c r="Q116" s="15"/>
      <c r="U116" s="15"/>
    </row>
    <row r="117" spans="1:21" ht="12.75">
      <c r="A117" s="15" t="s">
        <v>133</v>
      </c>
      <c r="B117" s="127">
        <v>1801.4</v>
      </c>
      <c r="C117" s="127">
        <v>1801.4</v>
      </c>
      <c r="D117" s="127">
        <v>1791.4</v>
      </c>
      <c r="E117" s="26">
        <v>197.9</v>
      </c>
      <c r="F117" s="15"/>
      <c r="K117" s="15"/>
      <c r="L117" s="15"/>
      <c r="M117" s="15"/>
      <c r="N117" s="15"/>
      <c r="O117" s="15"/>
      <c r="P117" s="15"/>
      <c r="Q117" s="15"/>
      <c r="U117" s="15"/>
    </row>
    <row r="118" spans="1:21" ht="12.75">
      <c r="A118" s="15"/>
      <c r="B118" s="26"/>
      <c r="C118" s="26"/>
      <c r="D118" s="26"/>
      <c r="E118" s="26"/>
      <c r="F118" s="15"/>
      <c r="K118" s="15"/>
      <c r="L118" s="15"/>
      <c r="M118" s="15"/>
      <c r="N118" s="15"/>
      <c r="O118" s="15"/>
      <c r="P118" s="15"/>
      <c r="Q118" s="15"/>
      <c r="U118" s="15"/>
    </row>
    <row r="119" spans="1:21" ht="13.5">
      <c r="A119" s="30" t="s">
        <v>242</v>
      </c>
      <c r="B119" s="115">
        <v>5169.8</v>
      </c>
      <c r="C119" s="115">
        <v>5169.8</v>
      </c>
      <c r="D119" s="115">
        <v>4948.1</v>
      </c>
      <c r="E119" s="115">
        <v>3134.2</v>
      </c>
      <c r="F119" s="15"/>
      <c r="K119" s="15"/>
      <c r="L119" s="15"/>
      <c r="M119" s="15"/>
      <c r="N119" s="15"/>
      <c r="O119" s="15"/>
      <c r="P119" s="15"/>
      <c r="Q119" s="15"/>
      <c r="U119" s="15"/>
    </row>
    <row r="120" spans="1:21" ht="12.75">
      <c r="A120" s="15"/>
      <c r="B120" s="28"/>
      <c r="C120" s="28"/>
      <c r="D120" s="55"/>
      <c r="E120" s="28"/>
      <c r="F120" s="28"/>
      <c r="G120" s="28"/>
      <c r="H120" s="28"/>
      <c r="I120" s="28"/>
      <c r="J120" s="28"/>
      <c r="K120" s="28"/>
      <c r="L120" s="80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2.75">
      <c r="A121" s="15"/>
      <c r="B121" s="28"/>
      <c r="C121" s="28"/>
      <c r="D121" s="55"/>
      <c r="E121" s="28"/>
      <c r="F121" s="28"/>
      <c r="G121" s="28"/>
      <c r="H121" s="28"/>
      <c r="I121" s="28"/>
      <c r="J121" s="28"/>
      <c r="K121" s="28"/>
      <c r="L121" s="80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2.75">
      <c r="A122" s="72"/>
      <c r="B122" s="78"/>
      <c r="C122" s="78"/>
      <c r="D122" s="75"/>
      <c r="E122" s="78"/>
      <c r="F122" s="78"/>
      <c r="G122" s="78"/>
      <c r="H122" s="78"/>
      <c r="I122" s="78"/>
      <c r="J122" s="78"/>
      <c r="K122" s="78"/>
      <c r="L122" s="120"/>
      <c r="M122" s="72"/>
      <c r="N122" s="15"/>
      <c r="O122" s="15"/>
      <c r="P122" s="15"/>
      <c r="Q122" s="15"/>
      <c r="R122" s="15"/>
      <c r="S122" s="15"/>
      <c r="T122" s="15"/>
      <c r="U122" s="15"/>
    </row>
    <row r="123" spans="1:21" ht="12.75">
      <c r="A123" s="72"/>
      <c r="B123" s="78"/>
      <c r="C123" s="78"/>
      <c r="D123" s="75"/>
      <c r="E123" s="78"/>
      <c r="F123" s="78"/>
      <c r="G123" s="78"/>
      <c r="H123" s="78"/>
      <c r="I123" s="78"/>
      <c r="J123" s="78"/>
      <c r="K123" s="78"/>
      <c r="L123" s="120"/>
      <c r="M123" s="72"/>
      <c r="N123" s="15"/>
      <c r="O123" s="15"/>
      <c r="P123" s="15"/>
      <c r="Q123" s="15"/>
      <c r="R123" s="15"/>
      <c r="S123" s="15"/>
      <c r="T123" s="15"/>
      <c r="U123" s="15"/>
    </row>
    <row r="124" spans="1:21" ht="12.75">
      <c r="A124" s="72"/>
      <c r="B124" s="78"/>
      <c r="C124" s="78"/>
      <c r="D124" s="75"/>
      <c r="E124" s="78"/>
      <c r="F124" s="78"/>
      <c r="G124" s="78"/>
      <c r="H124" s="78"/>
      <c r="I124" s="78"/>
      <c r="J124" s="78"/>
      <c r="K124" s="78"/>
      <c r="L124" s="120"/>
      <c r="M124" s="72"/>
      <c r="N124" s="15"/>
      <c r="O124" s="15"/>
      <c r="P124" s="15"/>
      <c r="Q124" s="15"/>
      <c r="R124" s="15"/>
      <c r="S124" s="15"/>
      <c r="T124" s="15"/>
      <c r="U124" s="15"/>
    </row>
    <row r="125" spans="1:21" ht="13.5">
      <c r="A125" s="79"/>
      <c r="B125" s="70"/>
      <c r="C125" s="70"/>
      <c r="D125" s="71"/>
      <c r="E125" s="70"/>
      <c r="F125" s="70"/>
      <c r="G125" s="70"/>
      <c r="H125" s="70"/>
      <c r="I125" s="70"/>
      <c r="J125" s="70"/>
      <c r="K125" s="70"/>
      <c r="L125" s="120"/>
      <c r="M125" s="72"/>
      <c r="N125" s="15"/>
      <c r="O125" s="15"/>
      <c r="P125" s="15"/>
      <c r="Q125" s="15"/>
      <c r="R125" s="15"/>
      <c r="S125" s="15"/>
      <c r="T125" s="15"/>
      <c r="U125" s="15"/>
    </row>
    <row r="126" spans="1:13" ht="12.75">
      <c r="A126" s="73"/>
      <c r="B126" s="75"/>
      <c r="C126" s="75"/>
      <c r="D126" s="75"/>
      <c r="E126" s="75"/>
      <c r="F126" s="75"/>
      <c r="G126" s="75"/>
      <c r="H126" s="75"/>
      <c r="I126" s="75"/>
      <c r="J126" s="75"/>
      <c r="K126" s="72"/>
      <c r="L126" s="72"/>
      <c r="M126" s="79"/>
    </row>
    <row r="127" spans="1:13" ht="12.75">
      <c r="A127" s="72"/>
      <c r="B127" s="130"/>
      <c r="C127" s="130"/>
      <c r="D127" s="75"/>
      <c r="E127" s="75"/>
      <c r="F127" s="75"/>
      <c r="G127" s="75"/>
      <c r="H127" s="130"/>
      <c r="I127" s="130"/>
      <c r="J127" s="130"/>
      <c r="K127" s="72"/>
      <c r="L127" s="72"/>
      <c r="M127" s="79"/>
    </row>
    <row r="128" spans="1:13" ht="12.75">
      <c r="A128" s="72"/>
      <c r="B128" s="75"/>
      <c r="C128" s="75"/>
      <c r="D128" s="75"/>
      <c r="E128" s="75"/>
      <c r="F128" s="75"/>
      <c r="G128" s="75"/>
      <c r="H128" s="75"/>
      <c r="I128" s="75"/>
      <c r="J128" s="75"/>
      <c r="K128" s="72"/>
      <c r="L128" s="72"/>
      <c r="M128" s="79"/>
    </row>
    <row r="129" spans="1:12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7"/>
  <sheetViews>
    <sheetView zoomScale="75" zoomScaleNormal="75" zoomScalePageLayoutView="0" workbookViewId="0" topLeftCell="A10">
      <selection activeCell="H64" sqref="H64"/>
    </sheetView>
  </sheetViews>
  <sheetFormatPr defaultColWidth="9.140625" defaultRowHeight="12.75"/>
  <cols>
    <col min="1" max="1" width="39.00390625" style="0" customWidth="1"/>
    <col min="2" max="2" width="11.57421875" style="0" bestFit="1" customWidth="1"/>
    <col min="3" max="3" width="14.7109375" style="0" customWidth="1"/>
    <col min="4" max="4" width="12.28125" style="0" customWidth="1"/>
    <col min="5" max="5" width="12.8515625" style="0" customWidth="1"/>
    <col min="6" max="7" width="9.28125" style="0" bestFit="1" customWidth="1"/>
    <col min="8" max="9" width="11.57421875" style="0" bestFit="1" customWidth="1"/>
    <col min="10" max="10" width="10.8515625" style="0" bestFit="1" customWidth="1"/>
  </cols>
  <sheetData>
    <row r="1" spans="1:11" ht="12.75">
      <c r="A1" s="14" t="s">
        <v>536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5" ht="12.75">
      <c r="A3" s="14"/>
      <c r="B3" s="17"/>
      <c r="C3" s="17"/>
      <c r="D3" s="17" t="s">
        <v>379</v>
      </c>
      <c r="E3" s="17"/>
    </row>
    <row r="4" spans="1:5" ht="12.75">
      <c r="A4" s="14"/>
      <c r="B4" s="17" t="s">
        <v>380</v>
      </c>
      <c r="C4" s="17"/>
      <c r="D4" s="17" t="s">
        <v>393</v>
      </c>
      <c r="E4" s="17"/>
    </row>
    <row r="5" spans="1:5" ht="12.75">
      <c r="A5" s="15"/>
      <c r="B5" s="17" t="s">
        <v>382</v>
      </c>
      <c r="C5" s="17" t="s">
        <v>383</v>
      </c>
      <c r="D5" s="17" t="s">
        <v>384</v>
      </c>
      <c r="E5" s="17" t="s">
        <v>385</v>
      </c>
    </row>
    <row r="6" spans="1:5" ht="12.75">
      <c r="A6" s="135" t="s">
        <v>229</v>
      </c>
      <c r="B6" s="17" t="s">
        <v>387</v>
      </c>
      <c r="C6" s="17" t="s">
        <v>388</v>
      </c>
      <c r="D6" s="17" t="s">
        <v>389</v>
      </c>
      <c r="E6" s="17" t="s">
        <v>390</v>
      </c>
    </row>
    <row r="7" spans="1:11" ht="12.75">
      <c r="A7" s="15"/>
      <c r="B7" s="55"/>
      <c r="C7" s="15"/>
      <c r="D7" s="15"/>
      <c r="E7" s="15"/>
      <c r="F7" s="55"/>
      <c r="G7" s="55"/>
      <c r="H7" s="15"/>
      <c r="I7" s="55"/>
      <c r="J7" s="55"/>
      <c r="K7" s="55"/>
    </row>
    <row r="8" spans="1:11" ht="13.5">
      <c r="A8" s="68" t="s">
        <v>150</v>
      </c>
      <c r="B8" s="55"/>
      <c r="C8" s="15"/>
      <c r="D8" s="15"/>
      <c r="E8" s="15"/>
      <c r="F8" s="55"/>
      <c r="G8" s="55"/>
      <c r="H8" s="15"/>
      <c r="I8" s="55"/>
      <c r="J8" s="55"/>
      <c r="K8" s="55"/>
    </row>
    <row r="9" spans="1:5" ht="12.75">
      <c r="A9" s="15" t="s">
        <v>186</v>
      </c>
      <c r="B9" s="15">
        <v>157.2</v>
      </c>
      <c r="C9" s="15">
        <v>157.2</v>
      </c>
      <c r="D9" s="15">
        <v>111.9</v>
      </c>
      <c r="E9" s="15">
        <v>29.1</v>
      </c>
    </row>
    <row r="10" spans="1:5" ht="12.75">
      <c r="A10" s="15" t="s">
        <v>20</v>
      </c>
      <c r="B10" s="15">
        <v>266.5</v>
      </c>
      <c r="C10" s="15">
        <v>266.5</v>
      </c>
      <c r="D10" s="15">
        <v>133.3</v>
      </c>
      <c r="E10" s="15">
        <v>126.6</v>
      </c>
    </row>
    <row r="11" spans="1:5" ht="12.75">
      <c r="A11" s="15" t="s">
        <v>22</v>
      </c>
      <c r="B11" s="15">
        <v>281.1</v>
      </c>
      <c r="C11" s="15">
        <v>281.1</v>
      </c>
      <c r="D11" s="15">
        <v>281.1</v>
      </c>
      <c r="E11" s="15">
        <v>54.9</v>
      </c>
    </row>
    <row r="12" spans="1:5" ht="12.75">
      <c r="A12" s="15" t="s">
        <v>23</v>
      </c>
      <c r="B12" s="15">
        <v>38.6</v>
      </c>
      <c r="C12" s="15">
        <v>38.6</v>
      </c>
      <c r="D12" s="15">
        <v>38.6</v>
      </c>
      <c r="E12" s="15">
        <v>8.9</v>
      </c>
    </row>
    <row r="13" spans="1:5" ht="12.75">
      <c r="A13" s="15" t="s">
        <v>24</v>
      </c>
      <c r="B13" s="15">
        <v>503</v>
      </c>
      <c r="C13" s="15">
        <v>503</v>
      </c>
      <c r="D13" s="15">
        <v>251.5</v>
      </c>
      <c r="E13" s="15">
        <v>269.7</v>
      </c>
    </row>
    <row r="14" spans="1:5" ht="12.75">
      <c r="A14" s="15" t="s">
        <v>185</v>
      </c>
      <c r="B14" s="15">
        <v>8.6</v>
      </c>
      <c r="C14" s="15">
        <v>8.6</v>
      </c>
      <c r="D14" s="15">
        <v>8.6</v>
      </c>
      <c r="E14" s="15">
        <v>6.7</v>
      </c>
    </row>
    <row r="15" spans="1:5" ht="12.75">
      <c r="A15" s="15" t="s">
        <v>36</v>
      </c>
      <c r="B15" s="15">
        <v>10.4</v>
      </c>
      <c r="C15" s="15">
        <v>10.4</v>
      </c>
      <c r="D15" s="15">
        <v>10.4</v>
      </c>
      <c r="E15" s="15">
        <v>1.7</v>
      </c>
    </row>
    <row r="16" spans="1:5" ht="12.75">
      <c r="A16" s="15" t="s">
        <v>39</v>
      </c>
      <c r="B16" s="15">
        <v>858.3</v>
      </c>
      <c r="C16" s="15">
        <v>858.3</v>
      </c>
      <c r="D16" s="15">
        <v>712.8</v>
      </c>
      <c r="E16" s="15">
        <v>115.3</v>
      </c>
    </row>
    <row r="17" spans="1:5" ht="12.75">
      <c r="A17" s="15" t="s">
        <v>40</v>
      </c>
      <c r="B17" s="15">
        <v>81.5</v>
      </c>
      <c r="C17" s="15">
        <v>81.5</v>
      </c>
      <c r="D17" s="15">
        <v>81.5</v>
      </c>
      <c r="E17" s="15">
        <v>21.8</v>
      </c>
    </row>
    <row r="18" spans="1:5" ht="12.75">
      <c r="A18" s="15" t="s">
        <v>189</v>
      </c>
      <c r="B18" s="15">
        <v>380.2</v>
      </c>
      <c r="C18" s="15">
        <v>380.2</v>
      </c>
      <c r="D18" s="15">
        <v>293.9</v>
      </c>
      <c r="E18" s="15">
        <v>197.7</v>
      </c>
    </row>
    <row r="19" spans="1:5" ht="12.75">
      <c r="A19" s="15" t="s">
        <v>43</v>
      </c>
      <c r="B19" s="15">
        <v>363.5</v>
      </c>
      <c r="C19" s="15">
        <v>363.5</v>
      </c>
      <c r="D19" s="15">
        <v>363.5</v>
      </c>
      <c r="E19" s="15">
        <v>110</v>
      </c>
    </row>
    <row r="20" spans="1:5" ht="12.75">
      <c r="A20" s="15" t="s">
        <v>49</v>
      </c>
      <c r="B20" s="15">
        <v>252.8</v>
      </c>
      <c r="C20" s="15">
        <v>252.8</v>
      </c>
      <c r="D20" s="15">
        <v>252.8</v>
      </c>
      <c r="E20" s="15">
        <v>42.1</v>
      </c>
    </row>
    <row r="21" spans="1:5" ht="12.75">
      <c r="A21" s="15" t="s">
        <v>61</v>
      </c>
      <c r="B21" s="15">
        <v>90.6</v>
      </c>
      <c r="C21" s="15">
        <v>90.6</v>
      </c>
      <c r="D21" s="15">
        <v>45.3</v>
      </c>
      <c r="E21" s="15">
        <v>22.4</v>
      </c>
    </row>
    <row r="22" spans="1:5" ht="12.75">
      <c r="A22" s="15" t="s">
        <v>63</v>
      </c>
      <c r="B22" s="15">
        <v>388.1</v>
      </c>
      <c r="C22" s="15">
        <v>388.1</v>
      </c>
      <c r="D22" s="15">
        <v>194</v>
      </c>
      <c r="E22" s="15">
        <v>26.7</v>
      </c>
    </row>
    <row r="23" spans="1:5" ht="12.75">
      <c r="A23" s="15" t="s">
        <v>64</v>
      </c>
      <c r="B23" s="15">
        <v>81.5</v>
      </c>
      <c r="C23" s="15">
        <v>81.5</v>
      </c>
      <c r="D23" s="15">
        <v>81.5</v>
      </c>
      <c r="E23" s="15">
        <v>20.4</v>
      </c>
    </row>
    <row r="24" spans="1:5" ht="12.75">
      <c r="A24" s="15" t="s">
        <v>66</v>
      </c>
      <c r="B24" s="15">
        <v>194</v>
      </c>
      <c r="C24" s="15">
        <v>194</v>
      </c>
      <c r="D24" s="15">
        <v>194</v>
      </c>
      <c r="E24" s="15">
        <v>14.6</v>
      </c>
    </row>
    <row r="25" spans="1:5" ht="12.75">
      <c r="A25" s="15" t="s">
        <v>68</v>
      </c>
      <c r="B25" s="15">
        <v>72.5</v>
      </c>
      <c r="C25" s="15">
        <v>72.5</v>
      </c>
      <c r="D25" s="15">
        <v>72.5</v>
      </c>
      <c r="E25" s="15">
        <v>8</v>
      </c>
    </row>
    <row r="26" spans="2:5" ht="12.75">
      <c r="B26" s="15"/>
      <c r="C26" s="15"/>
      <c r="D26" s="15"/>
      <c r="E26" s="15"/>
    </row>
    <row r="27" spans="1:14" ht="13.5">
      <c r="A27" s="30" t="s">
        <v>231</v>
      </c>
      <c r="B27" s="113">
        <v>4028.5</v>
      </c>
      <c r="C27" s="113">
        <v>4028.5</v>
      </c>
      <c r="D27" s="113">
        <v>3127.3</v>
      </c>
      <c r="E27" s="113">
        <v>1076.5</v>
      </c>
      <c r="K27" s="136"/>
      <c r="L27" s="136"/>
      <c r="M27" s="136"/>
      <c r="N27" s="136"/>
    </row>
    <row r="28" spans="1:11" s="79" customFormat="1" ht="13.5">
      <c r="A28" s="69"/>
      <c r="B28" s="17"/>
      <c r="C28" s="17"/>
      <c r="D28" s="17"/>
      <c r="E28" s="17"/>
      <c r="F28" s="17"/>
      <c r="G28" s="17"/>
      <c r="H28" s="17"/>
      <c r="I28" s="17" t="s">
        <v>379</v>
      </c>
      <c r="J28" s="17"/>
      <c r="K28"/>
    </row>
    <row r="29" spans="1:11" s="79" customFormat="1" ht="13.5">
      <c r="A29" s="69"/>
      <c r="B29" s="17" t="s">
        <v>380</v>
      </c>
      <c r="C29" s="17"/>
      <c r="D29" s="17"/>
      <c r="E29" s="17"/>
      <c r="F29" s="17"/>
      <c r="G29" s="17"/>
      <c r="H29" s="17"/>
      <c r="I29" s="17" t="s">
        <v>393</v>
      </c>
      <c r="J29" s="17"/>
      <c r="K29"/>
    </row>
    <row r="30" spans="1:11" s="79" customFormat="1" ht="12.75">
      <c r="A30" s="72"/>
      <c r="B30" s="17" t="s">
        <v>394</v>
      </c>
      <c r="C30" s="17"/>
      <c r="D30" s="17"/>
      <c r="E30" s="17" t="s">
        <v>395</v>
      </c>
      <c r="F30" s="17" t="s">
        <v>392</v>
      </c>
      <c r="G30" s="17" t="s">
        <v>579</v>
      </c>
      <c r="H30" s="17" t="s">
        <v>383</v>
      </c>
      <c r="I30" s="17" t="s">
        <v>384</v>
      </c>
      <c r="J30" s="17" t="s">
        <v>385</v>
      </c>
      <c r="K30"/>
    </row>
    <row r="31" spans="1:10" ht="13.5">
      <c r="A31" s="68" t="s">
        <v>222</v>
      </c>
      <c r="B31" s="17" t="s">
        <v>387</v>
      </c>
      <c r="C31" s="17" t="s">
        <v>399</v>
      </c>
      <c r="D31" s="17" t="s">
        <v>400</v>
      </c>
      <c r="E31" s="17" t="s">
        <v>402</v>
      </c>
      <c r="F31" s="17" t="s">
        <v>15</v>
      </c>
      <c r="G31" s="17" t="s">
        <v>11</v>
      </c>
      <c r="H31" s="17" t="s">
        <v>388</v>
      </c>
      <c r="I31" s="17" t="s">
        <v>389</v>
      </c>
      <c r="J31" s="17" t="s">
        <v>390</v>
      </c>
    </row>
    <row r="32" spans="1:11" ht="12.75">
      <c r="A32" s="15" t="s">
        <v>193</v>
      </c>
      <c r="B32" s="26">
        <v>86.3</v>
      </c>
      <c r="C32" s="26" t="s">
        <v>17</v>
      </c>
      <c r="D32" s="26"/>
      <c r="E32" s="26" t="s">
        <v>17</v>
      </c>
      <c r="F32" s="26" t="s">
        <v>17</v>
      </c>
      <c r="G32" s="26" t="s">
        <v>17</v>
      </c>
      <c r="H32" s="26">
        <v>86.3</v>
      </c>
      <c r="I32" s="26">
        <v>86.3</v>
      </c>
      <c r="J32" s="26">
        <v>1.1</v>
      </c>
      <c r="K32" s="15"/>
    </row>
    <row r="33" spans="1:11" ht="12.75">
      <c r="A33" s="15" t="s">
        <v>82</v>
      </c>
      <c r="B33" s="26">
        <v>81.5</v>
      </c>
      <c r="C33" s="26" t="s">
        <v>17</v>
      </c>
      <c r="D33" s="26"/>
      <c r="E33" s="26" t="s">
        <v>17</v>
      </c>
      <c r="F33" s="26" t="s">
        <v>17</v>
      </c>
      <c r="G33" s="26" t="s">
        <v>17</v>
      </c>
      <c r="H33" s="26">
        <v>81.5</v>
      </c>
      <c r="I33" s="26">
        <v>81.5</v>
      </c>
      <c r="J33" s="26">
        <v>100.4</v>
      </c>
      <c r="K33" s="15"/>
    </row>
    <row r="34" spans="1:11" ht="12.75">
      <c r="A34" s="15" t="s">
        <v>86</v>
      </c>
      <c r="B34" s="26">
        <v>10.4</v>
      </c>
      <c r="C34" s="26" t="s">
        <v>17</v>
      </c>
      <c r="D34" s="26"/>
      <c r="E34" s="26" t="s">
        <v>17</v>
      </c>
      <c r="F34" s="26" t="s">
        <v>17</v>
      </c>
      <c r="G34" s="26" t="s">
        <v>17</v>
      </c>
      <c r="H34" s="26">
        <v>10.4</v>
      </c>
      <c r="I34" s="26">
        <v>10.4</v>
      </c>
      <c r="J34" s="26">
        <v>11.8</v>
      </c>
      <c r="K34" s="15"/>
    </row>
    <row r="35" spans="1:11" ht="12.75">
      <c r="A35" s="15" t="s">
        <v>95</v>
      </c>
      <c r="B35" s="26">
        <v>248.6</v>
      </c>
      <c r="C35" s="26" t="s">
        <v>17</v>
      </c>
      <c r="D35" s="26"/>
      <c r="E35" s="26" t="s">
        <v>17</v>
      </c>
      <c r="F35" s="26">
        <v>97</v>
      </c>
      <c r="G35" s="26" t="s">
        <v>17</v>
      </c>
      <c r="H35" s="26">
        <v>345.6</v>
      </c>
      <c r="I35" s="26">
        <v>345.6</v>
      </c>
      <c r="J35" s="26">
        <v>53.1</v>
      </c>
      <c r="K35" s="15"/>
    </row>
    <row r="36" spans="1:11" ht="12.75">
      <c r="A36" s="15" t="s">
        <v>96</v>
      </c>
      <c r="B36" s="26" t="s">
        <v>17</v>
      </c>
      <c r="C36" s="26" t="s">
        <v>17</v>
      </c>
      <c r="D36" s="26">
        <v>300.4</v>
      </c>
      <c r="E36" s="26">
        <v>365.5</v>
      </c>
      <c r="F36" s="26" t="s">
        <v>17</v>
      </c>
      <c r="G36" s="26" t="s">
        <v>17</v>
      </c>
      <c r="H36" s="26">
        <v>665.9</v>
      </c>
      <c r="I36" s="26">
        <v>665.9</v>
      </c>
      <c r="J36" s="26">
        <v>766.2</v>
      </c>
      <c r="K36" s="15"/>
    </row>
    <row r="37" spans="1:11" ht="12.75">
      <c r="A37" s="15" t="s">
        <v>97</v>
      </c>
      <c r="B37" s="26">
        <v>142.3</v>
      </c>
      <c r="C37" s="26" t="s">
        <v>17</v>
      </c>
      <c r="D37" s="26"/>
      <c r="E37" s="26" t="s">
        <v>17</v>
      </c>
      <c r="F37" s="26" t="s">
        <v>17</v>
      </c>
      <c r="G37" s="26" t="s">
        <v>17</v>
      </c>
      <c r="H37" s="26">
        <v>142.3</v>
      </c>
      <c r="I37" s="26">
        <v>142.3</v>
      </c>
      <c r="J37" s="26">
        <v>0.9</v>
      </c>
      <c r="K37" s="15"/>
    </row>
    <row r="38" spans="1:11" ht="12.75">
      <c r="A38" s="15" t="s">
        <v>104</v>
      </c>
      <c r="B38" s="26">
        <v>251.5</v>
      </c>
      <c r="C38" s="26">
        <v>38.6</v>
      </c>
      <c r="D38" s="26"/>
      <c r="E38" s="26" t="s">
        <v>17</v>
      </c>
      <c r="F38" s="26" t="s">
        <v>17</v>
      </c>
      <c r="G38" s="26" t="s">
        <v>17</v>
      </c>
      <c r="H38" s="26">
        <v>290.1</v>
      </c>
      <c r="I38" s="26">
        <v>290.1</v>
      </c>
      <c r="J38" s="26">
        <v>239.4</v>
      </c>
      <c r="K38" s="15"/>
    </row>
    <row r="39" spans="1:11" ht="12.75">
      <c r="A39" s="15" t="s">
        <v>105</v>
      </c>
      <c r="B39" s="26">
        <v>347.3</v>
      </c>
      <c r="C39" s="26" t="s">
        <v>17</v>
      </c>
      <c r="D39" s="26"/>
      <c r="E39" s="26" t="s">
        <v>17</v>
      </c>
      <c r="F39" s="26" t="s">
        <v>17</v>
      </c>
      <c r="G39" s="26" t="s">
        <v>17</v>
      </c>
      <c r="H39" s="26">
        <v>347.3</v>
      </c>
      <c r="I39" s="26">
        <v>347.3</v>
      </c>
      <c r="J39" s="26">
        <v>297.1</v>
      </c>
      <c r="K39" s="15"/>
    </row>
    <row r="40" spans="1:11" ht="12.75">
      <c r="A40" s="15" t="s">
        <v>108</v>
      </c>
      <c r="B40" s="26">
        <v>387.9</v>
      </c>
      <c r="C40" s="26" t="s">
        <v>17</v>
      </c>
      <c r="D40" s="26"/>
      <c r="E40" s="26" t="s">
        <v>17</v>
      </c>
      <c r="F40" s="26" t="s">
        <v>17</v>
      </c>
      <c r="G40" s="26" t="s">
        <v>17</v>
      </c>
      <c r="H40" s="26">
        <v>387.9</v>
      </c>
      <c r="I40" s="26">
        <v>387.9</v>
      </c>
      <c r="J40" s="26">
        <v>1.7</v>
      </c>
      <c r="K40" s="15"/>
    </row>
    <row r="41" spans="1:11" ht="12.75">
      <c r="A41" s="15" t="s">
        <v>181</v>
      </c>
      <c r="B41" s="26">
        <v>401.6</v>
      </c>
      <c r="C41" s="26" t="s">
        <v>17</v>
      </c>
      <c r="D41" s="26"/>
      <c r="E41" s="26" t="s">
        <v>17</v>
      </c>
      <c r="F41" s="26" t="s">
        <v>17</v>
      </c>
      <c r="G41" s="26" t="s">
        <v>17</v>
      </c>
      <c r="H41" s="26">
        <v>401.6</v>
      </c>
      <c r="I41" s="26">
        <v>401.6</v>
      </c>
      <c r="J41" s="26">
        <v>17.1</v>
      </c>
      <c r="K41" s="15"/>
    </row>
    <row r="42" spans="1:11" ht="12.75">
      <c r="A42" s="15" t="s">
        <v>182</v>
      </c>
      <c r="B42" s="26">
        <v>61.1</v>
      </c>
      <c r="C42" s="26" t="s">
        <v>17</v>
      </c>
      <c r="D42" s="26"/>
      <c r="E42" s="26" t="s">
        <v>17</v>
      </c>
      <c r="F42" s="26" t="s">
        <v>17</v>
      </c>
      <c r="G42" s="26" t="s">
        <v>17</v>
      </c>
      <c r="H42" s="26">
        <v>61.1</v>
      </c>
      <c r="I42" s="26">
        <v>61.1</v>
      </c>
      <c r="J42" s="26">
        <v>0.6</v>
      </c>
      <c r="K42" s="15"/>
    </row>
    <row r="43" spans="1:11" ht="12.75">
      <c r="A43" s="15" t="s">
        <v>377</v>
      </c>
      <c r="B43" s="26">
        <v>8.6</v>
      </c>
      <c r="C43" s="26" t="s">
        <v>17</v>
      </c>
      <c r="D43" s="26"/>
      <c r="E43" s="26" t="s">
        <v>17</v>
      </c>
      <c r="F43" s="26" t="s">
        <v>17</v>
      </c>
      <c r="G43" s="26">
        <v>15.4</v>
      </c>
      <c r="H43" s="26">
        <v>24.1</v>
      </c>
      <c r="I43" s="26">
        <v>24.1</v>
      </c>
      <c r="J43" s="26">
        <v>0.7</v>
      </c>
      <c r="K43" s="15"/>
    </row>
    <row r="44" spans="1:11" ht="12.75">
      <c r="A44" s="15"/>
      <c r="B44" s="26"/>
      <c r="C44" s="26"/>
      <c r="D44" s="26"/>
      <c r="E44" s="26"/>
      <c r="F44" s="26"/>
      <c r="G44" s="26"/>
      <c r="H44" s="26"/>
      <c r="I44" s="26"/>
      <c r="J44" s="26"/>
      <c r="K44" s="15"/>
    </row>
    <row r="45" spans="1:11" ht="13.5">
      <c r="A45" s="30" t="s">
        <v>232</v>
      </c>
      <c r="B45" s="115">
        <v>2027.2</v>
      </c>
      <c r="C45" s="98">
        <v>38.6</v>
      </c>
      <c r="D45" s="98">
        <v>300.4</v>
      </c>
      <c r="E45" s="98">
        <v>365.5</v>
      </c>
      <c r="F45" s="98">
        <v>97</v>
      </c>
      <c r="G45" s="98">
        <v>15.4</v>
      </c>
      <c r="H45" s="115">
        <v>2844</v>
      </c>
      <c r="I45" s="115">
        <v>2844</v>
      </c>
      <c r="J45" s="115">
        <v>1490.1</v>
      </c>
      <c r="K45" s="15"/>
    </row>
    <row r="46" spans="1:10" s="79" customFormat="1" ht="13.5">
      <c r="A46" s="69"/>
      <c r="B46" s="70"/>
      <c r="C46" s="70"/>
      <c r="D46" s="133"/>
      <c r="E46" s="70"/>
      <c r="F46" s="70"/>
      <c r="G46" s="129"/>
      <c r="H46" s="70"/>
      <c r="I46" s="70"/>
      <c r="J46" s="70"/>
    </row>
    <row r="47" spans="1:10" s="79" customFormat="1" ht="13.5">
      <c r="A47" s="69"/>
      <c r="B47" s="17"/>
      <c r="C47" s="17"/>
      <c r="D47" s="17"/>
      <c r="E47" s="17"/>
      <c r="F47" s="17" t="s">
        <v>379</v>
      </c>
      <c r="G47" s="17"/>
      <c r="H47" s="15"/>
      <c r="I47" s="15"/>
      <c r="J47" s="15"/>
    </row>
    <row r="48" spans="1:10" s="79" customFormat="1" ht="13.5">
      <c r="A48" s="69"/>
      <c r="B48" s="17"/>
      <c r="C48" s="17"/>
      <c r="D48" s="17" t="s">
        <v>380</v>
      </c>
      <c r="E48" s="17"/>
      <c r="F48" s="17" t="s">
        <v>393</v>
      </c>
      <c r="G48" s="17"/>
      <c r="H48" s="15"/>
      <c r="I48" s="15"/>
      <c r="J48" s="15"/>
    </row>
    <row r="49" spans="1:10" ht="12.75">
      <c r="A49" s="15"/>
      <c r="B49" s="17"/>
      <c r="C49" s="137"/>
      <c r="D49" s="17" t="s">
        <v>431</v>
      </c>
      <c r="E49" s="17" t="s">
        <v>383</v>
      </c>
      <c r="F49" s="17" t="s">
        <v>384</v>
      </c>
      <c r="G49" s="17" t="s">
        <v>385</v>
      </c>
      <c r="H49" s="15"/>
      <c r="I49" s="15"/>
      <c r="J49" s="15"/>
    </row>
    <row r="50" spans="1:10" ht="12.75">
      <c r="A50" s="135" t="s">
        <v>229</v>
      </c>
      <c r="B50" s="17" t="s">
        <v>411</v>
      </c>
      <c r="C50" s="17" t="s">
        <v>412</v>
      </c>
      <c r="D50" s="17" t="s">
        <v>387</v>
      </c>
      <c r="E50" s="17" t="s">
        <v>388</v>
      </c>
      <c r="F50" s="17" t="s">
        <v>389</v>
      </c>
      <c r="G50" s="17" t="s">
        <v>390</v>
      </c>
      <c r="H50" s="15"/>
      <c r="I50" s="15"/>
      <c r="J50" s="15"/>
    </row>
    <row r="51" spans="1:10" ht="12.75">
      <c r="A51" s="15"/>
      <c r="B51" s="14"/>
      <c r="C51" s="14"/>
      <c r="D51" s="14"/>
      <c r="E51" s="14"/>
      <c r="F51" s="14"/>
      <c r="G51" s="14"/>
      <c r="H51" s="15"/>
      <c r="I51" s="15"/>
      <c r="J51" s="15"/>
    </row>
    <row r="52" spans="1:10" ht="13.5">
      <c r="A52" s="68" t="s">
        <v>152</v>
      </c>
      <c r="B52" s="28"/>
      <c r="C52" s="28"/>
      <c r="D52" s="15"/>
      <c r="E52" s="15"/>
      <c r="F52" s="15"/>
      <c r="G52" s="15"/>
      <c r="H52" s="28"/>
      <c r="I52" s="15"/>
      <c r="J52" s="15"/>
    </row>
    <row r="53" spans="1:10" ht="12.75">
      <c r="A53" s="15" t="s">
        <v>121</v>
      </c>
      <c r="B53" s="26" t="s">
        <v>17</v>
      </c>
      <c r="C53" s="26">
        <v>165.7</v>
      </c>
      <c r="D53" s="26" t="s">
        <v>17</v>
      </c>
      <c r="E53" s="26">
        <v>165.7</v>
      </c>
      <c r="F53" s="26">
        <v>165.7</v>
      </c>
      <c r="G53" s="26">
        <v>119.3</v>
      </c>
      <c r="H53" s="15"/>
      <c r="I53" s="15"/>
      <c r="J53" s="15"/>
    </row>
    <row r="54" spans="1:10" ht="12.75">
      <c r="A54" s="15" t="s">
        <v>122</v>
      </c>
      <c r="B54" s="26">
        <v>431.4</v>
      </c>
      <c r="C54" s="26" t="s">
        <v>17</v>
      </c>
      <c r="D54" s="26">
        <v>119.8</v>
      </c>
      <c r="E54" s="26">
        <v>551.2</v>
      </c>
      <c r="F54" s="26">
        <v>311.8</v>
      </c>
      <c r="G54" s="26">
        <v>14.2</v>
      </c>
      <c r="H54" s="15"/>
      <c r="I54" s="15"/>
      <c r="J54" s="15"/>
    </row>
    <row r="55" spans="1:10" ht="12.75">
      <c r="A55" s="15" t="s">
        <v>123</v>
      </c>
      <c r="B55" s="26">
        <v>165.7</v>
      </c>
      <c r="C55" s="26" t="s">
        <v>17</v>
      </c>
      <c r="D55" s="26" t="s">
        <v>17</v>
      </c>
      <c r="E55" s="26">
        <v>165.7</v>
      </c>
      <c r="F55" s="26">
        <v>165.7</v>
      </c>
      <c r="G55" s="26">
        <v>1</v>
      </c>
      <c r="H55" s="15"/>
      <c r="I55" s="15"/>
      <c r="J55" s="15"/>
    </row>
    <row r="56" spans="1:10" ht="12.75">
      <c r="A56" s="15" t="s">
        <v>124</v>
      </c>
      <c r="B56" s="26">
        <v>296.8</v>
      </c>
      <c r="C56" s="26" t="s">
        <v>17</v>
      </c>
      <c r="D56" s="26" t="s">
        <v>17</v>
      </c>
      <c r="E56" s="26">
        <v>296.8</v>
      </c>
      <c r="F56" s="26">
        <v>296.8</v>
      </c>
      <c r="G56" s="26">
        <v>1.2</v>
      </c>
      <c r="H56" s="15"/>
      <c r="I56" s="15"/>
      <c r="J56" s="15"/>
    </row>
    <row r="57" spans="1:10" ht="12.75">
      <c r="A57" s="15" t="s">
        <v>126</v>
      </c>
      <c r="B57" s="26">
        <v>172.6</v>
      </c>
      <c r="C57" s="26" t="s">
        <v>17</v>
      </c>
      <c r="D57" s="26" t="s">
        <v>17</v>
      </c>
      <c r="E57" s="26">
        <v>172.6</v>
      </c>
      <c r="F57" s="26">
        <v>86.3</v>
      </c>
      <c r="G57" s="26">
        <v>8.5</v>
      </c>
      <c r="H57" s="15"/>
      <c r="I57" s="15"/>
      <c r="J57" s="15"/>
    </row>
    <row r="58" spans="1:12" ht="12.75">
      <c r="A58" s="15" t="s">
        <v>128</v>
      </c>
      <c r="B58" s="26">
        <v>22.4</v>
      </c>
      <c r="C58" s="26" t="s">
        <v>17</v>
      </c>
      <c r="D58" s="26" t="s">
        <v>17</v>
      </c>
      <c r="E58" s="26">
        <v>22.4</v>
      </c>
      <c r="F58" s="26">
        <v>11.2</v>
      </c>
      <c r="G58" s="26">
        <v>0.3</v>
      </c>
      <c r="H58" s="72"/>
      <c r="I58" s="72"/>
      <c r="J58" s="72"/>
      <c r="K58" s="79"/>
      <c r="L58" s="79"/>
    </row>
    <row r="59" spans="2:12" ht="12.75">
      <c r="B59" s="26"/>
      <c r="C59" s="26"/>
      <c r="D59" s="26"/>
      <c r="E59" s="26"/>
      <c r="F59" s="26"/>
      <c r="G59" s="26"/>
      <c r="H59" s="72"/>
      <c r="I59" s="72"/>
      <c r="J59" s="72"/>
      <c r="K59" s="79"/>
      <c r="L59" s="79"/>
    </row>
    <row r="60" spans="1:12" ht="13.5">
      <c r="A60" s="30" t="s">
        <v>234</v>
      </c>
      <c r="B60" s="115">
        <v>1089</v>
      </c>
      <c r="C60" s="98">
        <v>165.7</v>
      </c>
      <c r="D60" s="98">
        <v>119.8</v>
      </c>
      <c r="E60" s="115">
        <v>1374.5</v>
      </c>
      <c r="F60" s="115">
        <v>1037.7</v>
      </c>
      <c r="G60" s="98">
        <v>144.6</v>
      </c>
      <c r="H60" s="69"/>
      <c r="I60" s="69"/>
      <c r="J60" s="69"/>
      <c r="K60" s="79"/>
      <c r="L60" s="79"/>
    </row>
    <row r="61" spans="1:11" s="79" customFormat="1" ht="13.5">
      <c r="A61" s="69"/>
      <c r="B61" s="70"/>
      <c r="C61" s="70"/>
      <c r="D61" s="70"/>
      <c r="E61" s="70"/>
      <c r="F61" s="70"/>
      <c r="G61" s="70"/>
      <c r="H61" s="70"/>
      <c r="I61" s="120"/>
      <c r="J61" s="72"/>
      <c r="K61" s="72"/>
    </row>
    <row r="62" spans="1:11" s="79" customFormat="1" ht="13.5">
      <c r="A62" s="69"/>
      <c r="B62" s="129"/>
      <c r="C62" s="129"/>
      <c r="D62" s="129" t="s">
        <v>379</v>
      </c>
      <c r="E62" s="129"/>
      <c r="K62"/>
    </row>
    <row r="63" spans="1:15" s="79" customFormat="1" ht="13.5">
      <c r="A63" s="69"/>
      <c r="B63" s="129"/>
      <c r="C63" s="129"/>
      <c r="D63" s="129" t="s">
        <v>393</v>
      </c>
      <c r="E63" s="129"/>
      <c r="F63" s="15"/>
      <c r="G63" s="15"/>
      <c r="H63" s="15"/>
      <c r="I63" s="15"/>
      <c r="J63" s="15"/>
      <c r="K63" s="15"/>
      <c r="O63" s="72"/>
    </row>
    <row r="64" spans="1:15" s="79" customFormat="1" ht="13.5">
      <c r="A64" s="69"/>
      <c r="B64" s="129" t="s">
        <v>417</v>
      </c>
      <c r="C64" s="129" t="s">
        <v>383</v>
      </c>
      <c r="D64" s="129" t="s">
        <v>384</v>
      </c>
      <c r="E64" s="129" t="s">
        <v>385</v>
      </c>
      <c r="G64" s="15"/>
      <c r="H64" s="15"/>
      <c r="I64" s="15"/>
      <c r="J64" s="15"/>
      <c r="K64" s="15"/>
      <c r="O64" s="72"/>
    </row>
    <row r="65" spans="1:15" ht="12.75">
      <c r="A65" s="15"/>
      <c r="B65" s="129" t="s">
        <v>418</v>
      </c>
      <c r="C65" s="129" t="s">
        <v>388</v>
      </c>
      <c r="D65" s="129" t="s">
        <v>389</v>
      </c>
      <c r="E65" s="129" t="s">
        <v>390</v>
      </c>
      <c r="G65" s="15"/>
      <c r="H65" s="15"/>
      <c r="I65" s="15"/>
      <c r="J65" s="15"/>
      <c r="K65" s="15"/>
      <c r="O65" s="15"/>
    </row>
    <row r="66" spans="1:15" ht="13.5">
      <c r="A66" s="68" t="s">
        <v>419</v>
      </c>
      <c r="B66" s="15"/>
      <c r="C66" s="15"/>
      <c r="D66" s="15"/>
      <c r="E66" s="15"/>
      <c r="G66" s="15"/>
      <c r="H66" s="15"/>
      <c r="I66" s="15"/>
      <c r="J66" s="15"/>
      <c r="K66" s="15"/>
      <c r="O66" s="15"/>
    </row>
    <row r="67" spans="1:15" ht="12.75">
      <c r="A67" s="15" t="s">
        <v>192</v>
      </c>
      <c r="B67" s="15">
        <v>691.7</v>
      </c>
      <c r="C67" s="15">
        <v>691.7</v>
      </c>
      <c r="D67" s="15">
        <v>680.4</v>
      </c>
      <c r="E67" s="15">
        <v>496.6</v>
      </c>
      <c r="G67" s="15"/>
      <c r="H67" s="15"/>
      <c r="I67" s="15"/>
      <c r="J67" s="15"/>
      <c r="K67" s="15"/>
      <c r="O67" s="15"/>
    </row>
    <row r="68" spans="1:15" ht="12.75">
      <c r="A68" s="15" t="s">
        <v>130</v>
      </c>
      <c r="B68" s="15">
        <v>87.1</v>
      </c>
      <c r="C68" s="15">
        <v>87.1</v>
      </c>
      <c r="D68" s="15">
        <v>87.1</v>
      </c>
      <c r="E68" s="15">
        <v>138.8</v>
      </c>
      <c r="G68" s="15"/>
      <c r="H68" s="15"/>
      <c r="I68" s="15"/>
      <c r="J68" s="15"/>
      <c r="K68" s="15"/>
      <c r="O68" s="15"/>
    </row>
    <row r="69" spans="1:15" ht="12.75">
      <c r="A69" s="15" t="s">
        <v>131</v>
      </c>
      <c r="B69" s="15">
        <v>81.5</v>
      </c>
      <c r="C69" s="15">
        <v>81.5</v>
      </c>
      <c r="D69" s="15">
        <v>81.5</v>
      </c>
      <c r="E69" s="15">
        <v>7.8</v>
      </c>
      <c r="G69" s="15"/>
      <c r="H69" s="15"/>
      <c r="I69" s="15"/>
      <c r="J69" s="15"/>
      <c r="K69" s="15"/>
      <c r="O69" s="15"/>
    </row>
    <row r="70" spans="1:15" ht="12.75">
      <c r="A70" s="15" t="s">
        <v>133</v>
      </c>
      <c r="B70" s="15">
        <v>10.4</v>
      </c>
      <c r="C70" s="15">
        <v>10.4</v>
      </c>
      <c r="D70" s="15">
        <v>10.4</v>
      </c>
      <c r="E70" s="15">
        <v>0.3</v>
      </c>
      <c r="G70" s="15"/>
      <c r="H70" s="15"/>
      <c r="I70" s="15"/>
      <c r="J70" s="15"/>
      <c r="K70" s="15"/>
      <c r="O70" s="15"/>
    </row>
    <row r="71" spans="1:15" ht="12.75">
      <c r="A71" s="15"/>
      <c r="B71" s="15"/>
      <c r="C71" s="15"/>
      <c r="D71" s="15"/>
      <c r="E71" s="15"/>
      <c r="G71" s="15"/>
      <c r="H71" s="15"/>
      <c r="I71" s="15"/>
      <c r="J71" s="15"/>
      <c r="K71" s="15"/>
      <c r="O71" s="15"/>
    </row>
    <row r="72" spans="1:15" ht="13.5">
      <c r="A72" s="30" t="s">
        <v>242</v>
      </c>
      <c r="B72" s="30">
        <v>870.7</v>
      </c>
      <c r="C72" s="30">
        <v>870.7</v>
      </c>
      <c r="D72" s="30">
        <v>859.4</v>
      </c>
      <c r="E72" s="30">
        <v>643.5</v>
      </c>
      <c r="G72" s="15"/>
      <c r="H72" s="15"/>
      <c r="I72" s="15"/>
      <c r="J72" s="15"/>
      <c r="K72" s="15"/>
      <c r="O72" s="15"/>
    </row>
    <row r="73" spans="1:15" ht="12.75">
      <c r="A73" s="15"/>
      <c r="B73" s="28"/>
      <c r="C73" s="28"/>
      <c r="D73" s="28"/>
      <c r="E73" s="28"/>
      <c r="F73" s="28"/>
      <c r="G73" s="28"/>
      <c r="H73" s="28"/>
      <c r="I73" s="15"/>
      <c r="J73" s="15"/>
      <c r="K73" s="15"/>
      <c r="L73" s="15"/>
      <c r="M73" s="15"/>
      <c r="N73" s="15"/>
      <c r="O73" s="15"/>
    </row>
    <row r="74" spans="1:15" ht="13.5">
      <c r="A74" s="79"/>
      <c r="B74" s="70"/>
      <c r="C74" s="70"/>
      <c r="D74" s="70"/>
      <c r="E74" s="70"/>
      <c r="F74" s="70"/>
      <c r="G74" s="70"/>
      <c r="H74" s="70"/>
      <c r="I74" s="72"/>
      <c r="J74" s="72"/>
      <c r="K74" s="15"/>
      <c r="L74" s="15"/>
      <c r="M74" s="15"/>
      <c r="N74" s="15"/>
      <c r="O74" s="15"/>
    </row>
    <row r="75" spans="1:11" ht="12.75">
      <c r="A75" s="15"/>
      <c r="B75" s="55"/>
      <c r="C75" s="55"/>
      <c r="D75" s="55"/>
      <c r="E75" s="55"/>
      <c r="F75" s="55"/>
      <c r="G75" s="55"/>
      <c r="H75" s="55"/>
      <c r="I75" s="15"/>
      <c r="J75" s="15"/>
      <c r="K75" s="15"/>
    </row>
    <row r="76" spans="1:11" ht="12.75">
      <c r="A76" s="15"/>
      <c r="B76" s="128"/>
      <c r="C76" s="15"/>
      <c r="D76" s="15"/>
      <c r="E76" s="15"/>
      <c r="F76" s="15"/>
      <c r="G76" s="128"/>
      <c r="H76" s="128"/>
      <c r="I76" s="128"/>
      <c r="J76" s="15"/>
      <c r="K76" s="15"/>
    </row>
    <row r="77" spans="1:11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</sheetData>
  <sheetProtection/>
  <conditionalFormatting sqref="J71:J72 J58:J60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4"/>
  <sheetViews>
    <sheetView zoomScale="75" zoomScaleNormal="75" zoomScalePageLayoutView="0" workbookViewId="0" topLeftCell="A70">
      <selection activeCell="L55" sqref="L55"/>
    </sheetView>
  </sheetViews>
  <sheetFormatPr defaultColWidth="9.140625" defaultRowHeight="12.75"/>
  <cols>
    <col min="1" max="1" width="37.140625" style="0" customWidth="1"/>
    <col min="2" max="2" width="13.00390625" style="0" customWidth="1"/>
    <col min="3" max="4" width="14.57421875" style="0" customWidth="1"/>
    <col min="5" max="5" width="13.421875" style="0" customWidth="1"/>
    <col min="6" max="7" width="13.00390625" style="0" customWidth="1"/>
    <col min="8" max="8" width="13.57421875" style="0" customWidth="1"/>
    <col min="9" max="9" width="13.140625" style="0" customWidth="1"/>
    <col min="10" max="10" width="10.28125" style="0" customWidth="1"/>
    <col min="11" max="11" width="9.28125" style="0" bestFit="1" customWidth="1"/>
    <col min="12" max="12" width="11.28125" style="0" customWidth="1"/>
    <col min="13" max="13" width="14.28125" style="0" customWidth="1"/>
    <col min="14" max="14" width="13.421875" style="0" customWidth="1"/>
    <col min="15" max="15" width="13.7109375" style="0" customWidth="1"/>
    <col min="16" max="16" width="12.7109375" style="0" bestFit="1" customWidth="1"/>
  </cols>
  <sheetData>
    <row r="1" spans="1:12" ht="12.75">
      <c r="A1" s="14" t="s">
        <v>533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2.75">
      <c r="A2" s="15"/>
      <c r="B2" s="15"/>
      <c r="C2" s="15"/>
      <c r="D2" s="15"/>
      <c r="E2" s="15"/>
      <c r="F2" s="15"/>
      <c r="G2" s="15"/>
      <c r="H2" s="17" t="s">
        <v>379</v>
      </c>
      <c r="I2" s="15"/>
      <c r="J2" s="15"/>
      <c r="K2" s="15"/>
      <c r="L2" s="15"/>
    </row>
    <row r="3" spans="1:12" ht="12.75">
      <c r="A3" s="118" t="s">
        <v>229</v>
      </c>
      <c r="B3" s="17"/>
      <c r="C3" s="17" t="s">
        <v>380</v>
      </c>
      <c r="D3" s="17"/>
      <c r="E3" s="17" t="s">
        <v>380</v>
      </c>
      <c r="F3" s="17"/>
      <c r="G3" s="17"/>
      <c r="H3" s="17" t="s">
        <v>393</v>
      </c>
      <c r="I3" s="17"/>
      <c r="J3" s="15"/>
      <c r="K3" s="15"/>
      <c r="L3" s="15"/>
    </row>
    <row r="4" spans="1:12" ht="12.75">
      <c r="A4" s="15"/>
      <c r="B4" s="17"/>
      <c r="C4" s="17" t="s">
        <v>394</v>
      </c>
      <c r="D4" s="17" t="s">
        <v>421</v>
      </c>
      <c r="E4" s="17" t="s">
        <v>382</v>
      </c>
      <c r="F4" s="17"/>
      <c r="G4" s="17" t="s">
        <v>383</v>
      </c>
      <c r="H4" s="17" t="s">
        <v>384</v>
      </c>
      <c r="I4" s="17" t="s">
        <v>385</v>
      </c>
      <c r="J4" s="15"/>
      <c r="K4" s="15"/>
      <c r="L4" s="15"/>
    </row>
    <row r="5" spans="1:12" ht="13.5">
      <c r="A5" s="68" t="s">
        <v>150</v>
      </c>
      <c r="B5" s="17" t="s">
        <v>386</v>
      </c>
      <c r="C5" s="17" t="s">
        <v>387</v>
      </c>
      <c r="D5" s="17" t="s">
        <v>422</v>
      </c>
      <c r="E5" s="17" t="s">
        <v>387</v>
      </c>
      <c r="F5" s="17" t="s">
        <v>423</v>
      </c>
      <c r="G5" s="17" t="s">
        <v>388</v>
      </c>
      <c r="H5" s="17" t="s">
        <v>389</v>
      </c>
      <c r="I5" s="17" t="s">
        <v>390</v>
      </c>
      <c r="J5" s="15"/>
      <c r="K5" s="15"/>
      <c r="L5" s="15"/>
    </row>
    <row r="6" spans="1:12" ht="12.75">
      <c r="A6" s="15" t="s">
        <v>186</v>
      </c>
      <c r="B6" s="26" t="s">
        <v>17</v>
      </c>
      <c r="C6" s="26" t="s">
        <v>17</v>
      </c>
      <c r="D6" s="26" t="s">
        <v>17</v>
      </c>
      <c r="E6" s="127">
        <v>1780.5</v>
      </c>
      <c r="F6" s="26" t="s">
        <v>17</v>
      </c>
      <c r="G6" s="127">
        <v>1780.5</v>
      </c>
      <c r="H6" s="127">
        <v>1316.2</v>
      </c>
      <c r="I6" s="26">
        <v>312.1</v>
      </c>
      <c r="J6" s="15"/>
      <c r="K6" s="15"/>
      <c r="L6" s="15"/>
    </row>
    <row r="7" spans="1:12" ht="12.75">
      <c r="A7" s="15" t="s">
        <v>18</v>
      </c>
      <c r="B7" s="26" t="s">
        <v>17</v>
      </c>
      <c r="C7" s="26" t="s">
        <v>17</v>
      </c>
      <c r="D7" s="26" t="s">
        <v>17</v>
      </c>
      <c r="E7" s="127">
        <v>2495.7</v>
      </c>
      <c r="F7" s="26" t="s">
        <v>17</v>
      </c>
      <c r="G7" s="127">
        <v>2495.7</v>
      </c>
      <c r="H7" s="127">
        <v>1645</v>
      </c>
      <c r="I7" s="127">
        <v>2068.3</v>
      </c>
      <c r="J7" s="15"/>
      <c r="K7" s="15"/>
      <c r="L7" s="15"/>
    </row>
    <row r="8" spans="1:12" ht="12.75">
      <c r="A8" s="15" t="s">
        <v>19</v>
      </c>
      <c r="B8" s="26" t="s">
        <v>17</v>
      </c>
      <c r="C8" s="26" t="s">
        <v>17</v>
      </c>
      <c r="D8" s="26" t="s">
        <v>17</v>
      </c>
      <c r="E8" s="127">
        <v>1433</v>
      </c>
      <c r="F8" s="26" t="s">
        <v>17</v>
      </c>
      <c r="G8" s="127">
        <v>1433</v>
      </c>
      <c r="H8" s="26">
        <v>871.5</v>
      </c>
      <c r="I8" s="26">
        <v>277.6</v>
      </c>
      <c r="J8" s="15"/>
      <c r="K8" s="15"/>
      <c r="L8" s="15"/>
    </row>
    <row r="9" spans="1:12" ht="12.75">
      <c r="A9" s="15" t="s">
        <v>22</v>
      </c>
      <c r="B9" s="26" t="s">
        <v>17</v>
      </c>
      <c r="C9" s="26" t="s">
        <v>17</v>
      </c>
      <c r="D9" s="26" t="s">
        <v>17</v>
      </c>
      <c r="E9" s="127">
        <v>1592.7</v>
      </c>
      <c r="F9" s="26" t="s">
        <v>17</v>
      </c>
      <c r="G9" s="127">
        <v>1592.7</v>
      </c>
      <c r="H9" s="127">
        <v>1575.8</v>
      </c>
      <c r="I9" s="26">
        <v>552.8</v>
      </c>
      <c r="J9" s="15"/>
      <c r="K9" s="15"/>
      <c r="L9" s="15"/>
    </row>
    <row r="10" spans="1:12" ht="12.75">
      <c r="A10" s="15" t="s">
        <v>23</v>
      </c>
      <c r="B10" s="26" t="s">
        <v>17</v>
      </c>
      <c r="C10" s="26" t="s">
        <v>17</v>
      </c>
      <c r="D10" s="26" t="s">
        <v>17</v>
      </c>
      <c r="E10" s="26">
        <v>423.3</v>
      </c>
      <c r="F10" s="26" t="s">
        <v>17</v>
      </c>
      <c r="G10" s="26">
        <v>423.3</v>
      </c>
      <c r="H10" s="26">
        <v>403</v>
      </c>
      <c r="I10" s="26">
        <v>127.4</v>
      </c>
      <c r="J10" s="15"/>
      <c r="K10" s="15"/>
      <c r="L10" s="15"/>
    </row>
    <row r="11" spans="1:12" ht="12.75">
      <c r="A11" s="15" t="s">
        <v>24</v>
      </c>
      <c r="B11" s="26" t="s">
        <v>17</v>
      </c>
      <c r="C11" s="26" t="s">
        <v>17</v>
      </c>
      <c r="D11" s="26" t="s">
        <v>17</v>
      </c>
      <c r="E11" s="127">
        <v>9807.4</v>
      </c>
      <c r="F11" s="26" t="s">
        <v>17</v>
      </c>
      <c r="G11" s="127">
        <v>9807.4</v>
      </c>
      <c r="H11" s="127">
        <v>5494.4</v>
      </c>
      <c r="I11" s="127">
        <v>5251.9</v>
      </c>
      <c r="J11" s="15"/>
      <c r="K11" s="15"/>
      <c r="L11" s="15"/>
    </row>
    <row r="12" spans="1:12" ht="12.75">
      <c r="A12" s="15" t="s">
        <v>185</v>
      </c>
      <c r="B12" s="26" t="s">
        <v>17</v>
      </c>
      <c r="C12" s="26" t="s">
        <v>17</v>
      </c>
      <c r="D12" s="26" t="s">
        <v>17</v>
      </c>
      <c r="E12" s="26">
        <v>964.3</v>
      </c>
      <c r="F12" s="26" t="s">
        <v>17</v>
      </c>
      <c r="G12" s="26">
        <v>964.3</v>
      </c>
      <c r="H12" s="26">
        <v>584</v>
      </c>
      <c r="I12" s="26">
        <v>574.4</v>
      </c>
      <c r="J12" s="15"/>
      <c r="K12" s="15"/>
      <c r="L12" s="15"/>
    </row>
    <row r="13" spans="1:12" ht="12.75">
      <c r="A13" s="15" t="s">
        <v>26</v>
      </c>
      <c r="B13" s="26" t="s">
        <v>17</v>
      </c>
      <c r="C13" s="26" t="s">
        <v>17</v>
      </c>
      <c r="D13" s="26" t="s">
        <v>17</v>
      </c>
      <c r="E13" s="26">
        <v>27.2</v>
      </c>
      <c r="F13" s="26" t="s">
        <v>17</v>
      </c>
      <c r="G13" s="26">
        <v>27.2</v>
      </c>
      <c r="H13" s="26">
        <v>27.2</v>
      </c>
      <c r="I13" s="26">
        <v>14.2</v>
      </c>
      <c r="J13" s="15"/>
      <c r="K13" s="15"/>
      <c r="L13" s="15"/>
    </row>
    <row r="14" spans="1:12" ht="12.75">
      <c r="A14" s="15" t="s">
        <v>27</v>
      </c>
      <c r="B14" s="26" t="s">
        <v>17</v>
      </c>
      <c r="C14" s="26" t="s">
        <v>17</v>
      </c>
      <c r="D14" s="26" t="s">
        <v>17</v>
      </c>
      <c r="E14" s="26">
        <v>26</v>
      </c>
      <c r="F14" s="26" t="s">
        <v>17</v>
      </c>
      <c r="G14" s="26">
        <v>26</v>
      </c>
      <c r="H14" s="26">
        <v>26</v>
      </c>
      <c r="I14" s="26">
        <v>14.9</v>
      </c>
      <c r="J14" s="15"/>
      <c r="K14" s="15"/>
      <c r="L14" s="15"/>
    </row>
    <row r="15" spans="1:12" ht="12.75">
      <c r="A15" s="15" t="s">
        <v>34</v>
      </c>
      <c r="B15" s="26" t="s">
        <v>17</v>
      </c>
      <c r="C15" s="26" t="s">
        <v>17</v>
      </c>
      <c r="D15" s="26" t="s">
        <v>17</v>
      </c>
      <c r="E15" s="26">
        <v>581.7</v>
      </c>
      <c r="F15" s="26" t="s">
        <v>17</v>
      </c>
      <c r="G15" s="26">
        <v>581.7</v>
      </c>
      <c r="H15" s="26">
        <v>465.8</v>
      </c>
      <c r="I15" s="26">
        <v>99.3</v>
      </c>
      <c r="J15" s="15"/>
      <c r="K15" s="15"/>
      <c r="L15" s="15"/>
    </row>
    <row r="16" spans="1:12" ht="12.75">
      <c r="A16" s="15" t="s">
        <v>37</v>
      </c>
      <c r="B16" s="26" t="s">
        <v>17</v>
      </c>
      <c r="C16" s="26" t="s">
        <v>17</v>
      </c>
      <c r="D16" s="26" t="s">
        <v>17</v>
      </c>
      <c r="E16" s="26">
        <v>9.1</v>
      </c>
      <c r="F16" s="26" t="s">
        <v>17</v>
      </c>
      <c r="G16" s="26">
        <v>9.1</v>
      </c>
      <c r="H16" s="26">
        <v>9.1</v>
      </c>
      <c r="I16" s="26">
        <v>3.4</v>
      </c>
      <c r="J16" s="15"/>
      <c r="K16" s="15"/>
      <c r="L16" s="15"/>
    </row>
    <row r="17" spans="1:12" ht="12.75">
      <c r="A17" s="15" t="s">
        <v>38</v>
      </c>
      <c r="B17" s="26" t="s">
        <v>17</v>
      </c>
      <c r="C17" s="26" t="s">
        <v>17</v>
      </c>
      <c r="D17" s="26" t="s">
        <v>17</v>
      </c>
      <c r="E17" s="26">
        <v>875</v>
      </c>
      <c r="F17" s="26">
        <v>36.1</v>
      </c>
      <c r="G17" s="26">
        <v>911.1</v>
      </c>
      <c r="H17" s="26">
        <v>911.1</v>
      </c>
      <c r="I17" s="26">
        <v>47.8</v>
      </c>
      <c r="J17" s="15"/>
      <c r="K17" s="15"/>
      <c r="L17" s="15"/>
    </row>
    <row r="18" spans="1:12" ht="12.75">
      <c r="A18" s="15" t="s">
        <v>39</v>
      </c>
      <c r="B18" s="26" t="s">
        <v>17</v>
      </c>
      <c r="C18" s="26">
        <v>227.5</v>
      </c>
      <c r="D18" s="26" t="s">
        <v>17</v>
      </c>
      <c r="E18" s="127">
        <v>4784.9</v>
      </c>
      <c r="F18" s="26" t="s">
        <v>17</v>
      </c>
      <c r="G18" s="127">
        <v>5012.4</v>
      </c>
      <c r="H18" s="127">
        <v>3134.8</v>
      </c>
      <c r="I18" s="26">
        <v>692.1</v>
      </c>
      <c r="J18" s="15"/>
      <c r="K18" s="15"/>
      <c r="L18" s="15"/>
    </row>
    <row r="19" spans="1:12" ht="12.75">
      <c r="A19" s="15" t="s">
        <v>40</v>
      </c>
      <c r="B19" s="26" t="s">
        <v>17</v>
      </c>
      <c r="C19" s="26" t="s">
        <v>17</v>
      </c>
      <c r="D19" s="26" t="s">
        <v>17</v>
      </c>
      <c r="E19" s="127">
        <v>2114.7</v>
      </c>
      <c r="F19" s="26" t="s">
        <v>17</v>
      </c>
      <c r="G19" s="127">
        <v>2114.7</v>
      </c>
      <c r="H19" s="127">
        <v>1274.7</v>
      </c>
      <c r="I19" s="26">
        <v>522.1</v>
      </c>
      <c r="J19" s="15"/>
      <c r="K19" s="15"/>
      <c r="L19" s="15"/>
    </row>
    <row r="20" spans="1:12" ht="12.75">
      <c r="A20" s="15" t="s">
        <v>188</v>
      </c>
      <c r="B20" s="26" t="s">
        <v>17</v>
      </c>
      <c r="C20" s="26" t="s">
        <v>17</v>
      </c>
      <c r="D20" s="26" t="s">
        <v>17</v>
      </c>
      <c r="E20" s="26">
        <v>894.5</v>
      </c>
      <c r="F20" s="26">
        <v>174.2</v>
      </c>
      <c r="G20" s="127">
        <v>1068.7</v>
      </c>
      <c r="H20" s="26">
        <v>743.9</v>
      </c>
      <c r="I20" s="26">
        <v>294.5</v>
      </c>
      <c r="J20" s="15"/>
      <c r="K20" s="15"/>
      <c r="L20" s="15"/>
    </row>
    <row r="21" spans="1:12" ht="12.75">
      <c r="A21" s="15" t="s">
        <v>189</v>
      </c>
      <c r="B21" s="26" t="s">
        <v>17</v>
      </c>
      <c r="C21" s="26" t="s">
        <v>17</v>
      </c>
      <c r="D21" s="26" t="s">
        <v>17</v>
      </c>
      <c r="E21" s="26">
        <v>60.9</v>
      </c>
      <c r="F21" s="26" t="s">
        <v>17</v>
      </c>
      <c r="G21" s="26">
        <v>60.9</v>
      </c>
      <c r="H21" s="26">
        <v>48.6</v>
      </c>
      <c r="I21" s="26">
        <v>24.5</v>
      </c>
      <c r="J21" s="15"/>
      <c r="K21" s="15"/>
      <c r="L21" s="15"/>
    </row>
    <row r="22" spans="1:12" ht="12.75">
      <c r="A22" s="15" t="s">
        <v>42</v>
      </c>
      <c r="B22" s="26" t="s">
        <v>17</v>
      </c>
      <c r="C22" s="26" t="s">
        <v>17</v>
      </c>
      <c r="D22" s="26" t="s">
        <v>17</v>
      </c>
      <c r="E22" s="26">
        <v>588.8</v>
      </c>
      <c r="F22" s="26" t="s">
        <v>17</v>
      </c>
      <c r="G22" s="26">
        <v>588.8</v>
      </c>
      <c r="H22" s="26">
        <v>490.5</v>
      </c>
      <c r="I22" s="26">
        <v>92.9</v>
      </c>
      <c r="J22" s="15"/>
      <c r="K22" s="15"/>
      <c r="L22" s="15"/>
    </row>
    <row r="23" spans="1:12" ht="12.75">
      <c r="A23" s="15" t="s">
        <v>43</v>
      </c>
      <c r="B23" s="26" t="s">
        <v>17</v>
      </c>
      <c r="C23" s="26" t="s">
        <v>17</v>
      </c>
      <c r="D23" s="26" t="s">
        <v>17</v>
      </c>
      <c r="E23" s="26">
        <v>723.7</v>
      </c>
      <c r="F23" s="26" t="s">
        <v>17</v>
      </c>
      <c r="G23" s="26">
        <v>723.7</v>
      </c>
      <c r="H23" s="26">
        <v>529</v>
      </c>
      <c r="I23" s="26">
        <v>299.4</v>
      </c>
      <c r="J23" s="15"/>
      <c r="K23" s="15"/>
      <c r="L23" s="15"/>
    </row>
    <row r="24" spans="1:12" ht="12.75">
      <c r="A24" s="15" t="s">
        <v>44</v>
      </c>
      <c r="B24" s="26" t="s">
        <v>17</v>
      </c>
      <c r="C24" s="26" t="s">
        <v>17</v>
      </c>
      <c r="D24" s="26" t="s">
        <v>17</v>
      </c>
      <c r="E24" s="26">
        <v>207.2</v>
      </c>
      <c r="F24" s="26" t="s">
        <v>17</v>
      </c>
      <c r="G24" s="26">
        <v>207.2</v>
      </c>
      <c r="H24" s="26">
        <v>207.2</v>
      </c>
      <c r="I24" s="26">
        <v>55.4</v>
      </c>
      <c r="J24" s="15"/>
      <c r="K24" s="15"/>
      <c r="L24" s="15"/>
    </row>
    <row r="25" spans="1:12" ht="12.75">
      <c r="A25" s="15" t="s">
        <v>45</v>
      </c>
      <c r="B25" s="26" t="s">
        <v>17</v>
      </c>
      <c r="C25" s="26" t="s">
        <v>17</v>
      </c>
      <c r="D25" s="26" t="s">
        <v>17</v>
      </c>
      <c r="E25" s="26">
        <v>44.6</v>
      </c>
      <c r="F25" s="26" t="s">
        <v>17</v>
      </c>
      <c r="G25" s="26">
        <v>44.6</v>
      </c>
      <c r="H25" s="26">
        <v>44.6</v>
      </c>
      <c r="I25" s="26">
        <v>26.8</v>
      </c>
      <c r="J25" s="15"/>
      <c r="K25" s="15"/>
      <c r="L25" s="15"/>
    </row>
    <row r="26" spans="1:12" ht="12.75">
      <c r="A26" s="15" t="s">
        <v>46</v>
      </c>
      <c r="B26" s="26" t="s">
        <v>17</v>
      </c>
      <c r="C26" s="26" t="s">
        <v>17</v>
      </c>
      <c r="D26" s="26" t="s">
        <v>17</v>
      </c>
      <c r="E26" s="26">
        <v>153.8</v>
      </c>
      <c r="F26" s="26" t="s">
        <v>17</v>
      </c>
      <c r="G26" s="26">
        <v>153.8</v>
      </c>
      <c r="H26" s="26">
        <v>153.8</v>
      </c>
      <c r="I26" s="26">
        <v>24.1</v>
      </c>
      <c r="J26" s="15"/>
      <c r="K26" s="15"/>
      <c r="L26" s="15"/>
    </row>
    <row r="27" spans="1:12" ht="12.75">
      <c r="A27" s="15" t="s">
        <v>49</v>
      </c>
      <c r="B27" s="26" t="s">
        <v>17</v>
      </c>
      <c r="C27" s="26" t="s">
        <v>17</v>
      </c>
      <c r="D27" s="26" t="s">
        <v>17</v>
      </c>
      <c r="E27" s="127">
        <v>1679.5</v>
      </c>
      <c r="F27" s="26" t="s">
        <v>17</v>
      </c>
      <c r="G27" s="127">
        <v>1679.5</v>
      </c>
      <c r="H27" s="127">
        <v>1471.1</v>
      </c>
      <c r="I27" s="26">
        <v>382.7</v>
      </c>
      <c r="J27" s="15"/>
      <c r="K27" s="15"/>
      <c r="L27" s="15"/>
    </row>
    <row r="28" spans="1:12" ht="12.75">
      <c r="A28" s="15" t="s">
        <v>50</v>
      </c>
      <c r="B28" s="26" t="s">
        <v>17</v>
      </c>
      <c r="C28" s="26" t="s">
        <v>17</v>
      </c>
      <c r="D28" s="26" t="s">
        <v>17</v>
      </c>
      <c r="E28" s="127">
        <v>1876.1</v>
      </c>
      <c r="F28" s="26" t="s">
        <v>17</v>
      </c>
      <c r="G28" s="127">
        <v>1876.1</v>
      </c>
      <c r="H28" s="127">
        <v>1768.2</v>
      </c>
      <c r="I28" s="26">
        <v>563.1</v>
      </c>
      <c r="J28" s="15"/>
      <c r="K28" s="15"/>
      <c r="L28" s="15"/>
    </row>
    <row r="29" spans="1:12" ht="12.75">
      <c r="A29" s="15" t="s">
        <v>51</v>
      </c>
      <c r="B29" s="26" t="s">
        <v>17</v>
      </c>
      <c r="C29" s="26" t="s">
        <v>17</v>
      </c>
      <c r="D29" s="26" t="s">
        <v>17</v>
      </c>
      <c r="E29" s="26">
        <v>13.8</v>
      </c>
      <c r="F29" s="26" t="s">
        <v>17</v>
      </c>
      <c r="G29" s="26">
        <v>13.8</v>
      </c>
      <c r="H29" s="26">
        <v>13.8</v>
      </c>
      <c r="I29" s="26">
        <v>2.8</v>
      </c>
      <c r="J29" s="15"/>
      <c r="K29" s="15"/>
      <c r="L29" s="15"/>
    </row>
    <row r="30" spans="1:12" ht="12.75">
      <c r="A30" s="15" t="s">
        <v>52</v>
      </c>
      <c r="B30" s="26" t="s">
        <v>17</v>
      </c>
      <c r="C30" s="26" t="s">
        <v>17</v>
      </c>
      <c r="D30" s="26">
        <v>57.8</v>
      </c>
      <c r="E30" s="26">
        <v>61</v>
      </c>
      <c r="F30" s="26" t="s">
        <v>17</v>
      </c>
      <c r="G30" s="26">
        <v>118.7</v>
      </c>
      <c r="H30" s="26">
        <v>118.7</v>
      </c>
      <c r="I30" s="26">
        <v>195.2</v>
      </c>
      <c r="J30" s="15"/>
      <c r="K30" s="15"/>
      <c r="L30" s="15"/>
    </row>
    <row r="31" spans="1:12" ht="12.75">
      <c r="A31" s="15" t="s">
        <v>58</v>
      </c>
      <c r="B31" s="26" t="s">
        <v>17</v>
      </c>
      <c r="C31" s="26" t="s">
        <v>17</v>
      </c>
      <c r="D31" s="26" t="s">
        <v>17</v>
      </c>
      <c r="E31" s="26">
        <v>43.6</v>
      </c>
      <c r="F31" s="26" t="s">
        <v>17</v>
      </c>
      <c r="G31" s="26">
        <v>43.6</v>
      </c>
      <c r="H31" s="26">
        <v>43.6</v>
      </c>
      <c r="I31" s="26">
        <v>2.6</v>
      </c>
      <c r="J31" s="15"/>
      <c r="K31" s="15"/>
      <c r="L31" s="15"/>
    </row>
    <row r="32" spans="1:12" ht="12.75">
      <c r="A32" s="15" t="s">
        <v>61</v>
      </c>
      <c r="B32" s="26" t="s">
        <v>17</v>
      </c>
      <c r="C32" s="26" t="s">
        <v>17</v>
      </c>
      <c r="D32" s="26" t="s">
        <v>17</v>
      </c>
      <c r="E32" s="26">
        <v>863.3</v>
      </c>
      <c r="F32" s="26" t="s">
        <v>17</v>
      </c>
      <c r="G32" s="26">
        <v>863.3</v>
      </c>
      <c r="H32" s="26">
        <v>466.9</v>
      </c>
      <c r="I32" s="26">
        <v>168.6</v>
      </c>
      <c r="J32" s="15"/>
      <c r="K32" s="15"/>
      <c r="L32" s="15"/>
    </row>
    <row r="33" spans="1:12" ht="12.75">
      <c r="A33" s="15" t="s">
        <v>62</v>
      </c>
      <c r="B33" s="26">
        <v>12.9</v>
      </c>
      <c r="C33" s="26" t="s">
        <v>17</v>
      </c>
      <c r="D33" s="26" t="s">
        <v>17</v>
      </c>
      <c r="E33" s="26">
        <v>777.2</v>
      </c>
      <c r="F33" s="26" t="s">
        <v>17</v>
      </c>
      <c r="G33" s="26">
        <v>790.1</v>
      </c>
      <c r="H33" s="26">
        <v>790.1</v>
      </c>
      <c r="I33" s="26">
        <v>26.7</v>
      </c>
      <c r="J33" s="15"/>
      <c r="K33" s="15"/>
      <c r="L33" s="15"/>
    </row>
    <row r="34" spans="1:12" ht="12.75">
      <c r="A34" s="15" t="s">
        <v>63</v>
      </c>
      <c r="B34" s="26" t="s">
        <v>17</v>
      </c>
      <c r="C34" s="26" t="s">
        <v>17</v>
      </c>
      <c r="D34" s="26" t="s">
        <v>17</v>
      </c>
      <c r="E34" s="127">
        <v>4248.7</v>
      </c>
      <c r="F34" s="26" t="s">
        <v>17</v>
      </c>
      <c r="G34" s="127">
        <v>4248.7</v>
      </c>
      <c r="H34" s="127">
        <v>2756.3</v>
      </c>
      <c r="I34" s="26">
        <v>570.7</v>
      </c>
      <c r="J34" s="15"/>
      <c r="K34" s="15"/>
      <c r="L34" s="15"/>
    </row>
    <row r="35" spans="1:12" ht="12.75">
      <c r="A35" s="15" t="s">
        <v>64</v>
      </c>
      <c r="B35" s="26" t="s">
        <v>17</v>
      </c>
      <c r="C35" s="26" t="s">
        <v>17</v>
      </c>
      <c r="D35" s="26" t="s">
        <v>17</v>
      </c>
      <c r="E35" s="127">
        <v>2202.7</v>
      </c>
      <c r="F35" s="26" t="s">
        <v>17</v>
      </c>
      <c r="G35" s="127">
        <v>2202.7</v>
      </c>
      <c r="H35" s="127">
        <v>1891.9</v>
      </c>
      <c r="I35" s="26">
        <v>440.7</v>
      </c>
      <c r="J35" s="15"/>
      <c r="K35" s="15"/>
      <c r="L35" s="15"/>
    </row>
    <row r="36" spans="1:12" ht="12.75">
      <c r="A36" s="15" t="s">
        <v>65</v>
      </c>
      <c r="B36" s="26" t="s">
        <v>17</v>
      </c>
      <c r="C36" s="26" t="s">
        <v>17</v>
      </c>
      <c r="D36" s="26" t="s">
        <v>17</v>
      </c>
      <c r="E36" s="26">
        <v>908.2</v>
      </c>
      <c r="F36" s="26" t="s">
        <v>17</v>
      </c>
      <c r="G36" s="26">
        <v>908.2</v>
      </c>
      <c r="H36" s="26">
        <v>908.2</v>
      </c>
      <c r="I36" s="26">
        <v>197.5</v>
      </c>
      <c r="J36" s="15"/>
      <c r="K36" s="15"/>
      <c r="L36" s="15"/>
    </row>
    <row r="37" spans="1:12" ht="12.75">
      <c r="A37" s="15" t="s">
        <v>66</v>
      </c>
      <c r="B37" s="26" t="s">
        <v>17</v>
      </c>
      <c r="C37" s="26" t="s">
        <v>17</v>
      </c>
      <c r="D37" s="26" t="s">
        <v>17</v>
      </c>
      <c r="E37" s="127">
        <v>1803.5</v>
      </c>
      <c r="F37" s="26" t="s">
        <v>17</v>
      </c>
      <c r="G37" s="127">
        <v>1803.5</v>
      </c>
      <c r="H37" s="127">
        <v>1420.5</v>
      </c>
      <c r="I37" s="26">
        <v>214.8</v>
      </c>
      <c r="J37" s="15"/>
      <c r="K37" s="15"/>
      <c r="L37" s="15"/>
    </row>
    <row r="38" spans="1:12" ht="12.75">
      <c r="A38" s="15" t="s">
        <v>68</v>
      </c>
      <c r="B38" s="26" t="s">
        <v>17</v>
      </c>
      <c r="C38" s="26" t="s">
        <v>17</v>
      </c>
      <c r="D38" s="26" t="s">
        <v>17</v>
      </c>
      <c r="E38" s="127">
        <v>3035.4</v>
      </c>
      <c r="F38" s="26">
        <v>202.1</v>
      </c>
      <c r="G38" s="127">
        <v>3237.5</v>
      </c>
      <c r="H38" s="127">
        <v>3159</v>
      </c>
      <c r="I38" s="26">
        <v>354.1</v>
      </c>
      <c r="J38" s="15"/>
      <c r="K38" s="15"/>
      <c r="L38" s="15"/>
    </row>
    <row r="39" spans="1:12" ht="12.75">
      <c r="A39" s="15" t="s">
        <v>69</v>
      </c>
      <c r="B39" s="26" t="s">
        <v>17</v>
      </c>
      <c r="C39" s="26" t="s">
        <v>17</v>
      </c>
      <c r="D39" s="26" t="s">
        <v>17</v>
      </c>
      <c r="E39" s="26">
        <v>20.9</v>
      </c>
      <c r="F39" s="26" t="s">
        <v>17</v>
      </c>
      <c r="G39" s="26">
        <v>20.9</v>
      </c>
      <c r="H39" s="26">
        <v>20.9</v>
      </c>
      <c r="I39" s="26">
        <v>0.2</v>
      </c>
      <c r="J39" s="15"/>
      <c r="K39" s="15"/>
      <c r="L39" s="15"/>
    </row>
    <row r="40" spans="1:12" ht="12.75">
      <c r="A40" s="15"/>
      <c r="B40" s="19"/>
      <c r="C40" s="19"/>
      <c r="D40" s="19"/>
      <c r="E40" s="19"/>
      <c r="F40" s="19"/>
      <c r="G40" s="19"/>
      <c r="H40" s="19"/>
      <c r="I40" s="26"/>
      <c r="J40" s="15"/>
      <c r="K40" s="15"/>
      <c r="L40" s="15"/>
    </row>
    <row r="41" spans="1:12" ht="13.5">
      <c r="A41" s="30" t="s">
        <v>231</v>
      </c>
      <c r="B41" s="98">
        <v>12.9</v>
      </c>
      <c r="C41" s="98">
        <v>227.5</v>
      </c>
      <c r="D41" s="98">
        <v>57.8</v>
      </c>
      <c r="E41" s="98">
        <v>47122.9</v>
      </c>
      <c r="F41" s="98">
        <v>412.4</v>
      </c>
      <c r="G41" s="115">
        <v>47833.5</v>
      </c>
      <c r="H41" s="115">
        <v>34785.4</v>
      </c>
      <c r="I41" s="115">
        <v>14495.5</v>
      </c>
      <c r="J41" s="15"/>
      <c r="K41" s="15"/>
      <c r="L41" s="15"/>
    </row>
    <row r="42" spans="1:12" ht="12.75">
      <c r="A42" s="1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1:11" ht="12.75">
      <c r="A43" s="1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5" ht="12.75">
      <c r="A44" s="15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 t="s">
        <v>379</v>
      </c>
      <c r="O44" s="17"/>
    </row>
    <row r="45" spans="1:15" ht="12.75">
      <c r="A45" s="15"/>
      <c r="B45" s="17" t="s">
        <v>380</v>
      </c>
      <c r="C45" s="17"/>
      <c r="D45" s="17"/>
      <c r="E45" s="17"/>
      <c r="F45" s="17"/>
      <c r="G45" s="17"/>
      <c r="H45" s="17"/>
      <c r="I45" s="17"/>
      <c r="J45" s="17"/>
      <c r="K45" s="17" t="s">
        <v>392</v>
      </c>
      <c r="L45" s="17"/>
      <c r="M45" s="17"/>
      <c r="N45" s="17" t="s">
        <v>393</v>
      </c>
      <c r="O45" s="17"/>
    </row>
    <row r="46" spans="1:15" ht="12.75">
      <c r="A46" s="15"/>
      <c r="B46" s="17" t="s">
        <v>394</v>
      </c>
      <c r="C46" s="17"/>
      <c r="D46" s="17"/>
      <c r="E46" s="17" t="s">
        <v>395</v>
      </c>
      <c r="F46" s="17"/>
      <c r="G46" s="17" t="s">
        <v>396</v>
      </c>
      <c r="H46" s="17" t="s">
        <v>392</v>
      </c>
      <c r="I46" s="17" t="s">
        <v>579</v>
      </c>
      <c r="J46" s="17"/>
      <c r="K46" s="17" t="s">
        <v>398</v>
      </c>
      <c r="L46" s="17"/>
      <c r="M46" s="17" t="s">
        <v>383</v>
      </c>
      <c r="N46" s="17" t="s">
        <v>384</v>
      </c>
      <c r="O46" s="17" t="s">
        <v>385</v>
      </c>
    </row>
    <row r="47" spans="1:15" ht="12.75">
      <c r="A47" s="118" t="s">
        <v>229</v>
      </c>
      <c r="B47" s="17" t="s">
        <v>387</v>
      </c>
      <c r="C47" s="17" t="s">
        <v>399</v>
      </c>
      <c r="D47" s="17" t="s">
        <v>400</v>
      </c>
      <c r="E47" s="17" t="s">
        <v>402</v>
      </c>
      <c r="F47" s="17" t="s">
        <v>403</v>
      </c>
      <c r="G47" s="17" t="s">
        <v>404</v>
      </c>
      <c r="H47" s="17" t="s">
        <v>15</v>
      </c>
      <c r="I47" s="17" t="s">
        <v>11</v>
      </c>
      <c r="J47" s="17" t="s">
        <v>582</v>
      </c>
      <c r="K47" s="17" t="s">
        <v>12</v>
      </c>
      <c r="L47" s="17" t="s">
        <v>408</v>
      </c>
      <c r="M47" s="17" t="s">
        <v>388</v>
      </c>
      <c r="N47" s="17" t="s">
        <v>389</v>
      </c>
      <c r="O47" s="17" t="s">
        <v>390</v>
      </c>
    </row>
    <row r="48" spans="1:11" ht="12.75">
      <c r="A48" s="15"/>
      <c r="B48" s="55"/>
      <c r="C48" s="55"/>
      <c r="D48" s="55"/>
      <c r="E48" s="55"/>
      <c r="F48" s="15"/>
      <c r="G48" s="126"/>
      <c r="H48" s="126"/>
      <c r="I48" s="126"/>
      <c r="J48" s="15"/>
      <c r="K48" s="15"/>
    </row>
    <row r="49" spans="1:11" ht="13.5">
      <c r="A49" s="68" t="s">
        <v>222</v>
      </c>
      <c r="B49" s="55"/>
      <c r="C49" s="55"/>
      <c r="D49" s="55"/>
      <c r="E49" s="55"/>
      <c r="F49" s="15"/>
      <c r="G49" s="55"/>
      <c r="H49" s="55"/>
      <c r="I49" s="55"/>
      <c r="J49" s="15"/>
      <c r="K49" s="15"/>
    </row>
    <row r="50" spans="1:15" ht="12.75">
      <c r="A50" s="15" t="s">
        <v>83</v>
      </c>
      <c r="B50" s="15">
        <v>59.3</v>
      </c>
      <c r="C50" s="15" t="s">
        <v>17</v>
      </c>
      <c r="D50" s="15" t="s">
        <v>17</v>
      </c>
      <c r="E50" s="15" t="s">
        <v>17</v>
      </c>
      <c r="F50" s="15" t="s">
        <v>17</v>
      </c>
      <c r="G50" s="15" t="s">
        <v>17</v>
      </c>
      <c r="H50" s="15" t="s">
        <v>17</v>
      </c>
      <c r="I50" s="15" t="s">
        <v>17</v>
      </c>
      <c r="J50" s="15" t="s">
        <v>17</v>
      </c>
      <c r="K50" s="15" t="s">
        <v>17</v>
      </c>
      <c r="L50" s="15" t="s">
        <v>17</v>
      </c>
      <c r="M50" s="15">
        <v>59.3</v>
      </c>
      <c r="N50" s="15">
        <v>59.3</v>
      </c>
      <c r="O50" s="15">
        <v>25.2</v>
      </c>
    </row>
    <row r="51" spans="1:15" ht="12.75">
      <c r="A51" s="15" t="s">
        <v>84</v>
      </c>
      <c r="B51" s="15">
        <v>157.6</v>
      </c>
      <c r="C51" s="15" t="s">
        <v>17</v>
      </c>
      <c r="D51" s="15" t="s">
        <v>17</v>
      </c>
      <c r="E51" s="15" t="s">
        <v>17</v>
      </c>
      <c r="F51" s="15" t="s">
        <v>17</v>
      </c>
      <c r="G51" s="15" t="s">
        <v>17</v>
      </c>
      <c r="H51" s="15" t="s">
        <v>17</v>
      </c>
      <c r="I51" s="15" t="s">
        <v>17</v>
      </c>
      <c r="J51" s="15" t="s">
        <v>17</v>
      </c>
      <c r="K51" s="15" t="s">
        <v>17</v>
      </c>
      <c r="L51" s="15" t="s">
        <v>17</v>
      </c>
      <c r="M51" s="15">
        <v>157.6</v>
      </c>
      <c r="N51" s="15">
        <v>157.6</v>
      </c>
      <c r="O51" s="15">
        <v>174.3</v>
      </c>
    </row>
    <row r="52" spans="1:15" ht="12.75">
      <c r="A52" s="15" t="s">
        <v>88</v>
      </c>
      <c r="B52" s="15">
        <v>216.8</v>
      </c>
      <c r="C52" s="15" t="s">
        <v>17</v>
      </c>
      <c r="D52" s="15" t="s">
        <v>17</v>
      </c>
      <c r="E52" s="15" t="s">
        <v>17</v>
      </c>
      <c r="F52" s="15" t="s">
        <v>17</v>
      </c>
      <c r="G52" s="15" t="s">
        <v>17</v>
      </c>
      <c r="H52" s="15" t="s">
        <v>17</v>
      </c>
      <c r="I52" s="15" t="s">
        <v>17</v>
      </c>
      <c r="J52" s="15" t="s">
        <v>17</v>
      </c>
      <c r="K52" s="15" t="s">
        <v>17</v>
      </c>
      <c r="L52" s="15" t="s">
        <v>17</v>
      </c>
      <c r="M52" s="15">
        <v>216.8</v>
      </c>
      <c r="N52" s="15">
        <v>199.3</v>
      </c>
      <c r="O52" s="15">
        <v>90.3</v>
      </c>
    </row>
    <row r="53" spans="1:15" ht="12.75">
      <c r="A53" s="15" t="s">
        <v>89</v>
      </c>
      <c r="B53" s="15">
        <v>781.1</v>
      </c>
      <c r="C53" s="15" t="s">
        <v>17</v>
      </c>
      <c r="D53" s="15" t="s">
        <v>17</v>
      </c>
      <c r="E53" s="15">
        <v>78.8</v>
      </c>
      <c r="F53" s="15" t="s">
        <v>17</v>
      </c>
      <c r="G53" s="15" t="s">
        <v>17</v>
      </c>
      <c r="H53" s="15" t="s">
        <v>17</v>
      </c>
      <c r="I53" s="15" t="s">
        <v>17</v>
      </c>
      <c r="J53" s="15" t="s">
        <v>17</v>
      </c>
      <c r="K53" s="15" t="s">
        <v>17</v>
      </c>
      <c r="L53" s="15" t="s">
        <v>17</v>
      </c>
      <c r="M53" s="15">
        <v>859.9</v>
      </c>
      <c r="N53" s="15">
        <v>859.9</v>
      </c>
      <c r="O53" s="15">
        <v>162.7</v>
      </c>
    </row>
    <row r="54" spans="1:15" ht="12.75">
      <c r="A54" s="15" t="s">
        <v>89</v>
      </c>
      <c r="B54" s="15">
        <v>116.4</v>
      </c>
      <c r="C54" s="15" t="s">
        <v>17</v>
      </c>
      <c r="D54" s="15" t="s">
        <v>17</v>
      </c>
      <c r="E54" s="15" t="s">
        <v>17</v>
      </c>
      <c r="F54" s="15" t="s">
        <v>17</v>
      </c>
      <c r="G54" s="15" t="s">
        <v>17</v>
      </c>
      <c r="H54" s="15" t="s">
        <v>17</v>
      </c>
      <c r="I54" s="15" t="s">
        <v>17</v>
      </c>
      <c r="J54" s="15" t="s">
        <v>17</v>
      </c>
      <c r="K54" s="15" t="s">
        <v>17</v>
      </c>
      <c r="L54" s="15" t="s">
        <v>17</v>
      </c>
      <c r="M54" s="15">
        <v>116.4</v>
      </c>
      <c r="N54" s="15">
        <v>116.4</v>
      </c>
      <c r="O54" s="15">
        <v>17.5</v>
      </c>
    </row>
    <row r="55" spans="1:15" ht="12.75">
      <c r="A55" s="15" t="s">
        <v>90</v>
      </c>
      <c r="B55" s="128">
        <v>1846.7</v>
      </c>
      <c r="C55" s="15" t="s">
        <v>17</v>
      </c>
      <c r="D55" s="15" t="s">
        <v>17</v>
      </c>
      <c r="E55" s="15">
        <v>533</v>
      </c>
      <c r="F55" s="15" t="s">
        <v>17</v>
      </c>
      <c r="G55" s="15" t="s">
        <v>17</v>
      </c>
      <c r="H55" s="15" t="s">
        <v>17</v>
      </c>
      <c r="I55" s="15" t="s">
        <v>17</v>
      </c>
      <c r="J55" s="15" t="s">
        <v>17</v>
      </c>
      <c r="K55" s="15" t="s">
        <v>17</v>
      </c>
      <c r="L55" s="15" t="s">
        <v>17</v>
      </c>
      <c r="M55" s="128">
        <v>2379.7</v>
      </c>
      <c r="N55" s="128">
        <v>2379.7</v>
      </c>
      <c r="O55" s="128">
        <v>1575.8</v>
      </c>
    </row>
    <row r="56" spans="1:15" ht="12.75">
      <c r="A56" s="15" t="s">
        <v>93</v>
      </c>
      <c r="B56" s="15">
        <v>752.6</v>
      </c>
      <c r="C56" s="15">
        <v>207.2</v>
      </c>
      <c r="D56" s="15" t="s">
        <v>17</v>
      </c>
      <c r="E56" s="15" t="s">
        <v>17</v>
      </c>
      <c r="F56" s="15" t="s">
        <v>17</v>
      </c>
      <c r="G56" s="15">
        <v>80.6</v>
      </c>
      <c r="H56" s="15">
        <v>9.1</v>
      </c>
      <c r="I56" s="15" t="s">
        <v>17</v>
      </c>
      <c r="J56" s="15" t="s">
        <v>17</v>
      </c>
      <c r="K56" s="15" t="s">
        <v>17</v>
      </c>
      <c r="L56" s="15" t="s">
        <v>17</v>
      </c>
      <c r="M56" s="128">
        <v>1049.4</v>
      </c>
      <c r="N56" s="128">
        <v>1049.4</v>
      </c>
      <c r="O56" s="15">
        <v>103</v>
      </c>
    </row>
    <row r="57" spans="1:15" ht="12.75">
      <c r="A57" s="15" t="s">
        <v>94</v>
      </c>
      <c r="B57" s="15">
        <v>114.5</v>
      </c>
      <c r="C57" s="15" t="s">
        <v>17</v>
      </c>
      <c r="D57" s="15" t="s">
        <v>17</v>
      </c>
      <c r="E57" s="15" t="s">
        <v>17</v>
      </c>
      <c r="F57" s="15" t="s">
        <v>17</v>
      </c>
      <c r="G57" s="15" t="s">
        <v>17</v>
      </c>
      <c r="H57" s="15" t="s">
        <v>17</v>
      </c>
      <c r="I57" s="15" t="s">
        <v>17</v>
      </c>
      <c r="J57" s="15" t="s">
        <v>17</v>
      </c>
      <c r="K57" s="15" t="s">
        <v>17</v>
      </c>
      <c r="L57" s="15" t="s">
        <v>17</v>
      </c>
      <c r="M57" s="15">
        <v>114.5</v>
      </c>
      <c r="N57" s="15">
        <v>114.5</v>
      </c>
      <c r="O57" s="15">
        <v>137.5</v>
      </c>
    </row>
    <row r="58" spans="1:15" ht="12.75">
      <c r="A58" s="15" t="s">
        <v>95</v>
      </c>
      <c r="B58" s="15">
        <v>564.8</v>
      </c>
      <c r="C58" s="15">
        <v>498.4</v>
      </c>
      <c r="D58" s="15" t="s">
        <v>17</v>
      </c>
      <c r="E58" s="15" t="s">
        <v>17</v>
      </c>
      <c r="F58" s="15" t="s">
        <v>17</v>
      </c>
      <c r="G58" s="15" t="s">
        <v>17</v>
      </c>
      <c r="H58" s="15">
        <v>18.2</v>
      </c>
      <c r="I58" s="15" t="s">
        <v>17</v>
      </c>
      <c r="J58" s="15" t="s">
        <v>17</v>
      </c>
      <c r="K58" s="15" t="s">
        <v>17</v>
      </c>
      <c r="L58" s="15" t="s">
        <v>17</v>
      </c>
      <c r="M58" s="128">
        <v>1081.4</v>
      </c>
      <c r="N58" s="128">
        <v>1052.2</v>
      </c>
      <c r="O58" s="15">
        <v>187.7</v>
      </c>
    </row>
    <row r="59" spans="1:15" ht="12.75">
      <c r="A59" s="15" t="s">
        <v>96</v>
      </c>
      <c r="B59" s="15">
        <v>228.2</v>
      </c>
      <c r="C59" s="15" t="s">
        <v>17</v>
      </c>
      <c r="D59" s="15">
        <v>3233.5</v>
      </c>
      <c r="E59" s="128">
        <v>2879.8</v>
      </c>
      <c r="F59" s="15" t="s">
        <v>17</v>
      </c>
      <c r="G59" s="15" t="s">
        <v>17</v>
      </c>
      <c r="H59" s="15" t="s">
        <v>17</v>
      </c>
      <c r="I59" s="15" t="s">
        <v>17</v>
      </c>
      <c r="J59" s="15" t="s">
        <v>17</v>
      </c>
      <c r="K59" s="15" t="s">
        <v>17</v>
      </c>
      <c r="L59" s="15">
        <v>4.4</v>
      </c>
      <c r="M59" s="128">
        <v>6345.7</v>
      </c>
      <c r="N59" s="128">
        <v>5508.9</v>
      </c>
      <c r="O59" s="128">
        <v>5802.4</v>
      </c>
    </row>
    <row r="60" spans="1:15" ht="12.75">
      <c r="A60" s="15" t="s">
        <v>97</v>
      </c>
      <c r="B60" s="15">
        <v>621.9</v>
      </c>
      <c r="C60" s="15" t="s">
        <v>17</v>
      </c>
      <c r="D60" s="15" t="s">
        <v>17</v>
      </c>
      <c r="E60" s="15" t="s">
        <v>17</v>
      </c>
      <c r="F60" s="15" t="s">
        <v>17</v>
      </c>
      <c r="G60" s="15" t="s">
        <v>17</v>
      </c>
      <c r="H60" s="15" t="s">
        <v>17</v>
      </c>
      <c r="I60" s="15" t="s">
        <v>17</v>
      </c>
      <c r="J60" s="15" t="s">
        <v>17</v>
      </c>
      <c r="K60" s="15" t="s">
        <v>17</v>
      </c>
      <c r="L60" s="15" t="s">
        <v>17</v>
      </c>
      <c r="M60" s="15">
        <v>621.9</v>
      </c>
      <c r="N60" s="15">
        <v>621.9</v>
      </c>
      <c r="O60" s="15">
        <v>4.8</v>
      </c>
    </row>
    <row r="61" spans="1:15" ht="12.75">
      <c r="A61" s="15" t="s">
        <v>183</v>
      </c>
      <c r="B61" s="15">
        <v>17.4</v>
      </c>
      <c r="C61" s="15" t="s">
        <v>17</v>
      </c>
      <c r="D61" s="15" t="s">
        <v>17</v>
      </c>
      <c r="E61" s="15" t="s">
        <v>17</v>
      </c>
      <c r="F61" s="15" t="s">
        <v>17</v>
      </c>
      <c r="G61" s="15" t="s">
        <v>17</v>
      </c>
      <c r="H61" s="15" t="s">
        <v>17</v>
      </c>
      <c r="I61" s="15" t="s">
        <v>17</v>
      </c>
      <c r="J61" s="15" t="s">
        <v>17</v>
      </c>
      <c r="K61" s="15" t="s">
        <v>17</v>
      </c>
      <c r="L61" s="15" t="s">
        <v>17</v>
      </c>
      <c r="M61" s="15">
        <v>17.4</v>
      </c>
      <c r="N61" s="15">
        <v>17.4</v>
      </c>
      <c r="O61" s="15">
        <v>0.3</v>
      </c>
    </row>
    <row r="62" spans="1:15" ht="12.75">
      <c r="A62" s="15" t="s">
        <v>98</v>
      </c>
      <c r="B62" s="128">
        <v>5971.1</v>
      </c>
      <c r="C62" s="15" t="s">
        <v>17</v>
      </c>
      <c r="D62" s="15" t="s">
        <v>17</v>
      </c>
      <c r="E62" s="15">
        <v>546.5</v>
      </c>
      <c r="F62" s="15" t="s">
        <v>17</v>
      </c>
      <c r="G62" s="15" t="s">
        <v>17</v>
      </c>
      <c r="H62" s="15" t="s">
        <v>17</v>
      </c>
      <c r="I62" s="15" t="s">
        <v>17</v>
      </c>
      <c r="J62" s="15" t="s">
        <v>17</v>
      </c>
      <c r="K62" s="15" t="s">
        <v>17</v>
      </c>
      <c r="L62" s="15" t="s">
        <v>17</v>
      </c>
      <c r="M62" s="128">
        <v>6517.6</v>
      </c>
      <c r="N62" s="128">
        <v>6441.8</v>
      </c>
      <c r="O62" s="128">
        <v>7725.7</v>
      </c>
    </row>
    <row r="63" spans="1:15" ht="12.75">
      <c r="A63" s="15" t="s">
        <v>99</v>
      </c>
      <c r="B63" s="128">
        <v>1005.3</v>
      </c>
      <c r="C63" s="15" t="s">
        <v>17</v>
      </c>
      <c r="D63" s="15" t="s">
        <v>17</v>
      </c>
      <c r="E63" s="15" t="s">
        <v>17</v>
      </c>
      <c r="F63" s="15" t="s">
        <v>17</v>
      </c>
      <c r="G63" s="15" t="s">
        <v>17</v>
      </c>
      <c r="H63" s="15" t="s">
        <v>17</v>
      </c>
      <c r="I63" s="15" t="s">
        <v>17</v>
      </c>
      <c r="J63" s="15" t="s">
        <v>17</v>
      </c>
      <c r="K63" s="15" t="s">
        <v>17</v>
      </c>
      <c r="L63" s="15" t="s">
        <v>17</v>
      </c>
      <c r="M63" s="128">
        <v>1005.3</v>
      </c>
      <c r="N63" s="128">
        <v>1005.3</v>
      </c>
      <c r="O63" s="128">
        <v>1331</v>
      </c>
    </row>
    <row r="64" spans="1:15" ht="12.75">
      <c r="A64" s="15" t="s">
        <v>100</v>
      </c>
      <c r="B64" s="15">
        <v>32.5</v>
      </c>
      <c r="C64" s="15" t="s">
        <v>17</v>
      </c>
      <c r="D64" s="15" t="s">
        <v>17</v>
      </c>
      <c r="E64" s="15" t="s">
        <v>17</v>
      </c>
      <c r="F64" s="15" t="s">
        <v>17</v>
      </c>
      <c r="G64" s="15" t="s">
        <v>17</v>
      </c>
      <c r="H64" s="15" t="s">
        <v>17</v>
      </c>
      <c r="I64" s="15" t="s">
        <v>17</v>
      </c>
      <c r="J64" s="15" t="s">
        <v>17</v>
      </c>
      <c r="K64" s="15" t="s">
        <v>17</v>
      </c>
      <c r="L64" s="15" t="s">
        <v>17</v>
      </c>
      <c r="M64" s="15">
        <v>32.5</v>
      </c>
      <c r="N64" s="15">
        <v>32.5</v>
      </c>
      <c r="O64" s="15">
        <v>81.2</v>
      </c>
    </row>
    <row r="65" spans="1:15" ht="12.75">
      <c r="A65" s="15" t="s">
        <v>103</v>
      </c>
      <c r="B65" s="15" t="s">
        <v>17</v>
      </c>
      <c r="C65" s="15" t="s">
        <v>17</v>
      </c>
      <c r="D65" s="15" t="s">
        <v>17</v>
      </c>
      <c r="E65" s="15" t="s">
        <v>17</v>
      </c>
      <c r="F65" s="15" t="s">
        <v>17</v>
      </c>
      <c r="G65" s="15" t="s">
        <v>17</v>
      </c>
      <c r="H65" s="15" t="s">
        <v>17</v>
      </c>
      <c r="I65" s="15" t="s">
        <v>17</v>
      </c>
      <c r="J65" s="15" t="s">
        <v>17</v>
      </c>
      <c r="K65" s="15">
        <v>12.2</v>
      </c>
      <c r="L65" s="15" t="s">
        <v>17</v>
      </c>
      <c r="M65" s="15">
        <v>12.2</v>
      </c>
      <c r="N65" s="15">
        <v>12.2</v>
      </c>
      <c r="O65" s="15">
        <v>12.2</v>
      </c>
    </row>
    <row r="66" spans="1:15" ht="12.75">
      <c r="A66" s="15" t="s">
        <v>104</v>
      </c>
      <c r="B66" s="15">
        <v>497.4</v>
      </c>
      <c r="C66" s="15" t="s">
        <v>17</v>
      </c>
      <c r="D66" s="15" t="s">
        <v>17</v>
      </c>
      <c r="E66" s="15" t="s">
        <v>17</v>
      </c>
      <c r="F66" s="15">
        <v>42.8</v>
      </c>
      <c r="G66" s="15" t="s">
        <v>17</v>
      </c>
      <c r="H66" s="15" t="s">
        <v>17</v>
      </c>
      <c r="I66" s="15" t="s">
        <v>17</v>
      </c>
      <c r="J66" s="15" t="s">
        <v>17</v>
      </c>
      <c r="K66" s="15" t="s">
        <v>17</v>
      </c>
      <c r="L66" s="15" t="s">
        <v>17</v>
      </c>
      <c r="M66" s="15">
        <v>540.2</v>
      </c>
      <c r="N66" s="15">
        <v>516.9</v>
      </c>
      <c r="O66" s="15">
        <v>322.3</v>
      </c>
    </row>
    <row r="67" spans="1:15" ht="12.75">
      <c r="A67" s="15" t="s">
        <v>105</v>
      </c>
      <c r="B67" s="128">
        <v>1562.6</v>
      </c>
      <c r="C67" s="15" t="s">
        <v>17</v>
      </c>
      <c r="D67" s="15" t="s">
        <v>17</v>
      </c>
      <c r="E67" s="15" t="s">
        <v>17</v>
      </c>
      <c r="F67" s="15">
        <v>31.6</v>
      </c>
      <c r="G67" s="15" t="s">
        <v>17</v>
      </c>
      <c r="H67" s="15" t="s">
        <v>17</v>
      </c>
      <c r="I67" s="15" t="s">
        <v>17</v>
      </c>
      <c r="J67" s="15">
        <v>10.5</v>
      </c>
      <c r="K67" s="15" t="s">
        <v>17</v>
      </c>
      <c r="L67" s="15" t="s">
        <v>17</v>
      </c>
      <c r="M67" s="128">
        <v>1604.6</v>
      </c>
      <c r="N67" s="128">
        <v>1458.2</v>
      </c>
      <c r="O67" s="128">
        <v>1712.9</v>
      </c>
    </row>
    <row r="68" spans="1:15" ht="12.75">
      <c r="A68" s="15" t="s">
        <v>108</v>
      </c>
      <c r="B68" s="15">
        <v>346.7</v>
      </c>
      <c r="C68" s="15" t="s">
        <v>17</v>
      </c>
      <c r="D68" s="15" t="s">
        <v>17</v>
      </c>
      <c r="E68" s="15" t="s">
        <v>17</v>
      </c>
      <c r="F68" s="15" t="s">
        <v>17</v>
      </c>
      <c r="G68" s="15" t="s">
        <v>17</v>
      </c>
      <c r="H68" s="15" t="s">
        <v>17</v>
      </c>
      <c r="I68" s="15" t="s">
        <v>17</v>
      </c>
      <c r="J68" s="15" t="s">
        <v>17</v>
      </c>
      <c r="K68" s="15" t="s">
        <v>17</v>
      </c>
      <c r="L68" s="15" t="s">
        <v>17</v>
      </c>
      <c r="M68" s="15">
        <v>346.7</v>
      </c>
      <c r="N68" s="15">
        <v>346.7</v>
      </c>
      <c r="O68" s="15">
        <v>1.8</v>
      </c>
    </row>
    <row r="69" spans="1:15" ht="12.75">
      <c r="A69" s="15" t="s">
        <v>181</v>
      </c>
      <c r="B69" s="15">
        <v>589.4</v>
      </c>
      <c r="C69" s="15">
        <v>35.5</v>
      </c>
      <c r="D69" s="15" t="s">
        <v>17</v>
      </c>
      <c r="E69" s="15" t="s">
        <v>17</v>
      </c>
      <c r="F69" s="15" t="s">
        <v>17</v>
      </c>
      <c r="G69" s="15">
        <v>80.6</v>
      </c>
      <c r="H69" s="15" t="s">
        <v>17</v>
      </c>
      <c r="I69" s="15" t="s">
        <v>17</v>
      </c>
      <c r="J69" s="15" t="s">
        <v>17</v>
      </c>
      <c r="K69" s="15" t="s">
        <v>17</v>
      </c>
      <c r="L69" s="15" t="s">
        <v>17</v>
      </c>
      <c r="M69" s="15">
        <v>705.4</v>
      </c>
      <c r="N69" s="15">
        <v>705.4</v>
      </c>
      <c r="O69" s="15">
        <v>26.2</v>
      </c>
    </row>
    <row r="70" spans="1:15" ht="12.75">
      <c r="A70" s="15" t="s">
        <v>182</v>
      </c>
      <c r="B70" s="128">
        <v>1229</v>
      </c>
      <c r="C70" s="15" t="s">
        <v>17</v>
      </c>
      <c r="D70" s="15" t="s">
        <v>17</v>
      </c>
      <c r="E70" s="15" t="s">
        <v>17</v>
      </c>
      <c r="F70" s="15" t="s">
        <v>17</v>
      </c>
      <c r="G70" s="15" t="s">
        <v>17</v>
      </c>
      <c r="H70" s="15" t="s">
        <v>17</v>
      </c>
      <c r="I70" s="15" t="s">
        <v>17</v>
      </c>
      <c r="J70" s="15" t="s">
        <v>17</v>
      </c>
      <c r="K70" s="15" t="s">
        <v>17</v>
      </c>
      <c r="L70" s="15" t="s">
        <v>17</v>
      </c>
      <c r="M70" s="128">
        <v>1229</v>
      </c>
      <c r="N70" s="128">
        <v>1194.1</v>
      </c>
      <c r="O70" s="15">
        <v>11.7</v>
      </c>
    </row>
    <row r="71" spans="1:15" ht="12.75">
      <c r="A71" s="15" t="s">
        <v>110</v>
      </c>
      <c r="B71" s="15">
        <v>602.5</v>
      </c>
      <c r="C71" s="15" t="s">
        <v>17</v>
      </c>
      <c r="D71" s="15" t="s">
        <v>17</v>
      </c>
      <c r="E71" s="15">
        <v>13.5</v>
      </c>
      <c r="F71" s="15" t="s">
        <v>17</v>
      </c>
      <c r="G71" s="15" t="s">
        <v>17</v>
      </c>
      <c r="H71" s="15" t="s">
        <v>17</v>
      </c>
      <c r="I71" s="15" t="s">
        <v>17</v>
      </c>
      <c r="J71" s="15" t="s">
        <v>17</v>
      </c>
      <c r="K71" s="15" t="s">
        <v>17</v>
      </c>
      <c r="L71" s="15" t="s">
        <v>17</v>
      </c>
      <c r="M71" s="15">
        <v>616</v>
      </c>
      <c r="N71" s="15">
        <v>616</v>
      </c>
      <c r="O71" s="15">
        <v>524</v>
      </c>
    </row>
    <row r="72" spans="1:15" ht="12.75">
      <c r="A72" s="15" t="s">
        <v>377</v>
      </c>
      <c r="B72" s="15">
        <v>177.5</v>
      </c>
      <c r="C72" s="15" t="s">
        <v>17</v>
      </c>
      <c r="D72" s="15" t="s">
        <v>17</v>
      </c>
      <c r="E72" s="15" t="s">
        <v>17</v>
      </c>
      <c r="F72" s="15" t="s">
        <v>17</v>
      </c>
      <c r="G72" s="15" t="s">
        <v>17</v>
      </c>
      <c r="H72" s="15" t="s">
        <v>17</v>
      </c>
      <c r="I72" s="15">
        <v>888</v>
      </c>
      <c r="J72" s="15" t="s">
        <v>17</v>
      </c>
      <c r="K72" s="15" t="s">
        <v>17</v>
      </c>
      <c r="L72" s="15" t="s">
        <v>17</v>
      </c>
      <c r="M72" s="128">
        <v>1065.5</v>
      </c>
      <c r="N72" s="128">
        <v>1065.5</v>
      </c>
      <c r="O72" s="15">
        <v>40.2</v>
      </c>
    </row>
    <row r="73" spans="1:15" ht="12.75">
      <c r="A73" s="15" t="s">
        <v>113</v>
      </c>
      <c r="B73" s="15">
        <v>35.7</v>
      </c>
      <c r="C73" s="15" t="s">
        <v>17</v>
      </c>
      <c r="D73" s="15" t="s">
        <v>17</v>
      </c>
      <c r="E73" s="15" t="s">
        <v>17</v>
      </c>
      <c r="F73" s="15" t="s">
        <v>17</v>
      </c>
      <c r="G73" s="15" t="s">
        <v>17</v>
      </c>
      <c r="H73" s="15" t="s">
        <v>17</v>
      </c>
      <c r="I73" s="15" t="s">
        <v>17</v>
      </c>
      <c r="J73" s="15" t="s">
        <v>17</v>
      </c>
      <c r="K73" s="15" t="s">
        <v>17</v>
      </c>
      <c r="L73" s="15" t="s">
        <v>17</v>
      </c>
      <c r="M73" s="15">
        <v>35.7</v>
      </c>
      <c r="N73" s="15">
        <v>35.7</v>
      </c>
      <c r="O73" s="15">
        <v>1.1</v>
      </c>
    </row>
    <row r="74" spans="1:15" ht="12.75">
      <c r="A74" s="15" t="s">
        <v>115</v>
      </c>
      <c r="B74" s="15">
        <v>124.7</v>
      </c>
      <c r="C74" s="15" t="s">
        <v>17</v>
      </c>
      <c r="D74" s="15" t="s">
        <v>17</v>
      </c>
      <c r="E74" s="15" t="s">
        <v>17</v>
      </c>
      <c r="F74" s="15" t="s">
        <v>17</v>
      </c>
      <c r="G74" s="15" t="s">
        <v>17</v>
      </c>
      <c r="H74" s="15" t="s">
        <v>17</v>
      </c>
      <c r="I74" s="15" t="s">
        <v>17</v>
      </c>
      <c r="J74" s="15" t="s">
        <v>17</v>
      </c>
      <c r="K74" s="15" t="s">
        <v>17</v>
      </c>
      <c r="L74" s="15" t="s">
        <v>17</v>
      </c>
      <c r="M74" s="15">
        <v>124.7</v>
      </c>
      <c r="N74" s="15">
        <v>124.7</v>
      </c>
      <c r="O74" s="15">
        <v>186.6</v>
      </c>
    </row>
    <row r="75" spans="1:15" ht="12.75">
      <c r="A75" s="15" t="s">
        <v>184</v>
      </c>
      <c r="B75" s="15">
        <v>332.4</v>
      </c>
      <c r="C75" s="15" t="s">
        <v>17</v>
      </c>
      <c r="D75" s="15" t="s">
        <v>17</v>
      </c>
      <c r="E75" s="15" t="s">
        <v>17</v>
      </c>
      <c r="F75" s="15" t="s">
        <v>17</v>
      </c>
      <c r="G75" s="15" t="s">
        <v>17</v>
      </c>
      <c r="H75" s="15" t="s">
        <v>17</v>
      </c>
      <c r="I75" s="15" t="s">
        <v>17</v>
      </c>
      <c r="J75" s="15" t="s">
        <v>17</v>
      </c>
      <c r="K75" s="15" t="s">
        <v>17</v>
      </c>
      <c r="L75" s="15" t="s">
        <v>17</v>
      </c>
      <c r="M75" s="15">
        <v>332.4</v>
      </c>
      <c r="N75" s="15">
        <v>332.4</v>
      </c>
      <c r="O75" s="15">
        <v>7.1</v>
      </c>
    </row>
    <row r="76" spans="1:15" ht="12.75">
      <c r="A76" s="15" t="s">
        <v>118</v>
      </c>
      <c r="B76" s="15">
        <v>78.9</v>
      </c>
      <c r="C76" s="15" t="s">
        <v>17</v>
      </c>
      <c r="D76" s="15" t="s">
        <v>17</v>
      </c>
      <c r="E76" s="15" t="s">
        <v>17</v>
      </c>
      <c r="F76" s="15" t="s">
        <v>17</v>
      </c>
      <c r="G76" s="15" t="s">
        <v>17</v>
      </c>
      <c r="H76" s="15" t="s">
        <v>17</v>
      </c>
      <c r="I76" s="15" t="s">
        <v>17</v>
      </c>
      <c r="J76" s="15" t="s">
        <v>17</v>
      </c>
      <c r="K76" s="15" t="s">
        <v>17</v>
      </c>
      <c r="L76" s="15" t="s">
        <v>17</v>
      </c>
      <c r="M76" s="15">
        <v>78.9</v>
      </c>
      <c r="N76" s="15">
        <v>78.9</v>
      </c>
      <c r="O76" s="15">
        <v>29.6</v>
      </c>
    </row>
    <row r="77" spans="1:15" ht="12.75">
      <c r="A77" s="15" t="s">
        <v>119</v>
      </c>
      <c r="B77" s="15">
        <v>289.9</v>
      </c>
      <c r="C77" s="15" t="s">
        <v>17</v>
      </c>
      <c r="D77" s="15" t="s">
        <v>17</v>
      </c>
      <c r="E77" s="15" t="s">
        <v>17</v>
      </c>
      <c r="F77" s="15" t="s">
        <v>17</v>
      </c>
      <c r="G77" s="15" t="s">
        <v>17</v>
      </c>
      <c r="H77" s="15" t="s">
        <v>17</v>
      </c>
      <c r="I77" s="15" t="s">
        <v>17</v>
      </c>
      <c r="J77" s="15" t="s">
        <v>17</v>
      </c>
      <c r="K77" s="15" t="s">
        <v>17</v>
      </c>
      <c r="L77" s="15" t="s">
        <v>17</v>
      </c>
      <c r="M77" s="15">
        <v>289.9</v>
      </c>
      <c r="N77" s="15">
        <v>269.7</v>
      </c>
      <c r="O77" s="15">
        <v>293.7</v>
      </c>
    </row>
    <row r="78" spans="1:11" ht="12.75">
      <c r="A78" s="15"/>
      <c r="B78" s="28"/>
      <c r="C78" s="28"/>
      <c r="D78" s="28"/>
      <c r="E78" s="28"/>
      <c r="F78" s="29"/>
      <c r="G78" s="28"/>
      <c r="H78" s="28"/>
      <c r="I78" s="28"/>
      <c r="J78" s="80"/>
      <c r="K78" s="15"/>
    </row>
    <row r="79" spans="1:15" ht="13.5">
      <c r="A79" s="30" t="s">
        <v>232</v>
      </c>
      <c r="B79" s="30">
        <v>19250.1</v>
      </c>
      <c r="C79" s="30">
        <v>741.1</v>
      </c>
      <c r="D79" s="30">
        <v>3233.5</v>
      </c>
      <c r="E79" s="113">
        <v>4084.1</v>
      </c>
      <c r="F79" s="30">
        <v>74.4</v>
      </c>
      <c r="G79" s="30">
        <v>161.1</v>
      </c>
      <c r="H79" s="30">
        <v>27.2</v>
      </c>
      <c r="I79" s="30">
        <v>888</v>
      </c>
      <c r="J79" s="30">
        <v>10.5</v>
      </c>
      <c r="K79" s="30">
        <v>12.2</v>
      </c>
      <c r="L79" s="30">
        <v>4.4</v>
      </c>
      <c r="M79" s="113">
        <v>28486.5</v>
      </c>
      <c r="N79" s="113">
        <v>27302.3</v>
      </c>
      <c r="O79" s="113">
        <v>22234.6</v>
      </c>
    </row>
    <row r="80" spans="1:11" ht="13.5">
      <c r="A80" s="73"/>
      <c r="B80" s="70"/>
      <c r="C80" s="70"/>
      <c r="D80" s="70"/>
      <c r="E80" s="70"/>
      <c r="F80" s="70"/>
      <c r="G80" s="70"/>
      <c r="H80" s="70"/>
      <c r="I80" s="120"/>
      <c r="J80" s="72"/>
      <c r="K80" s="72"/>
    </row>
    <row r="81" spans="1:12" ht="13.5">
      <c r="A81" s="73"/>
      <c r="B81" s="129"/>
      <c r="C81" s="129"/>
      <c r="D81" s="129"/>
      <c r="E81" s="129"/>
      <c r="F81" s="129" t="s">
        <v>379</v>
      </c>
      <c r="G81" s="129"/>
      <c r="H81" s="70"/>
      <c r="I81" s="70"/>
      <c r="J81" s="120"/>
      <c r="K81" s="72"/>
      <c r="L81" s="72"/>
    </row>
    <row r="82" spans="1:12" ht="13.5">
      <c r="A82" s="73"/>
      <c r="B82" s="129"/>
      <c r="C82" s="129"/>
      <c r="D82" s="129"/>
      <c r="E82" s="129"/>
      <c r="F82" s="129" t="s">
        <v>393</v>
      </c>
      <c r="G82" s="129"/>
      <c r="H82" s="70"/>
      <c r="I82" s="70"/>
      <c r="J82" s="120"/>
      <c r="K82" s="72"/>
      <c r="L82" s="72"/>
    </row>
    <row r="83" spans="1:12" ht="13.5">
      <c r="A83" s="73"/>
      <c r="B83" s="129"/>
      <c r="C83" s="129"/>
      <c r="D83" s="129"/>
      <c r="E83" s="129" t="s">
        <v>383</v>
      </c>
      <c r="F83" s="129" t="s">
        <v>384</v>
      </c>
      <c r="G83" s="129" t="s">
        <v>385</v>
      </c>
      <c r="H83" s="70"/>
      <c r="I83" s="70"/>
      <c r="J83" s="120"/>
      <c r="K83" s="72"/>
      <c r="L83" s="72"/>
    </row>
    <row r="84" spans="1:12" ht="12.75">
      <c r="A84" s="15"/>
      <c r="B84" s="129" t="s">
        <v>411</v>
      </c>
      <c r="C84" s="129" t="s">
        <v>412</v>
      </c>
      <c r="D84" s="129" t="s">
        <v>423</v>
      </c>
      <c r="E84" s="129" t="s">
        <v>388</v>
      </c>
      <c r="F84" s="129" t="s">
        <v>389</v>
      </c>
      <c r="G84" s="129" t="s">
        <v>390</v>
      </c>
      <c r="H84" s="55"/>
      <c r="I84" s="55"/>
      <c r="J84" s="55"/>
      <c r="K84" s="55"/>
      <c r="L84" s="55"/>
    </row>
    <row r="85" spans="1:12" ht="12.75">
      <c r="A85" s="118" t="s">
        <v>229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5"/>
    </row>
    <row r="86" spans="1:12" ht="12.75">
      <c r="A86" s="15"/>
      <c r="B86" s="55"/>
      <c r="C86" s="55"/>
      <c r="D86" s="15"/>
      <c r="E86" s="55"/>
      <c r="F86" s="55"/>
      <c r="G86" s="55"/>
      <c r="H86" s="55"/>
      <c r="I86" s="55"/>
      <c r="J86" s="55"/>
      <c r="K86" s="55"/>
      <c r="L86" s="15"/>
    </row>
    <row r="87" spans="1:12" ht="13.5">
      <c r="A87" s="68" t="s">
        <v>152</v>
      </c>
      <c r="B87" s="55"/>
      <c r="C87" s="55"/>
      <c r="D87" s="15"/>
      <c r="E87" s="55"/>
      <c r="F87" s="55"/>
      <c r="G87" s="55"/>
      <c r="H87" s="55"/>
      <c r="I87" s="55"/>
      <c r="J87" s="55"/>
      <c r="K87" s="55"/>
      <c r="L87" s="15"/>
    </row>
    <row r="88" spans="1:12" ht="12.75">
      <c r="A88" s="15" t="s">
        <v>176</v>
      </c>
      <c r="B88" s="15">
        <v>69.3</v>
      </c>
      <c r="C88" s="15" t="s">
        <v>17</v>
      </c>
      <c r="D88" s="15" t="s">
        <v>17</v>
      </c>
      <c r="E88" s="15">
        <v>69.3</v>
      </c>
      <c r="F88" s="15">
        <v>69.3</v>
      </c>
      <c r="G88" s="15">
        <v>1.3</v>
      </c>
      <c r="H88" s="55"/>
      <c r="I88" s="55"/>
      <c r="J88" s="55"/>
      <c r="K88" s="55"/>
      <c r="L88" s="15"/>
    </row>
    <row r="89" spans="1:12" ht="12.75">
      <c r="A89" s="15" t="s">
        <v>120</v>
      </c>
      <c r="B89" s="15">
        <v>265</v>
      </c>
      <c r="C89" s="15" t="s">
        <v>17</v>
      </c>
      <c r="D89" s="15" t="s">
        <v>17</v>
      </c>
      <c r="E89" s="15">
        <v>265</v>
      </c>
      <c r="F89" s="15">
        <v>265</v>
      </c>
      <c r="G89" s="15">
        <v>7.2</v>
      </c>
      <c r="H89" s="55"/>
      <c r="I89" s="55"/>
      <c r="J89" s="55"/>
      <c r="K89" s="55"/>
      <c r="L89" s="15"/>
    </row>
    <row r="90" spans="1:12" ht="12.75">
      <c r="A90" s="15" t="s">
        <v>121</v>
      </c>
      <c r="B90" s="15" t="s">
        <v>17</v>
      </c>
      <c r="C90" s="15">
        <v>57</v>
      </c>
      <c r="D90" s="15" t="s">
        <v>17</v>
      </c>
      <c r="E90" s="15">
        <v>57</v>
      </c>
      <c r="F90" s="15">
        <v>57</v>
      </c>
      <c r="G90" s="15">
        <v>41</v>
      </c>
      <c r="H90" s="55"/>
      <c r="I90" s="55"/>
      <c r="J90" s="55"/>
      <c r="K90" s="55"/>
      <c r="L90" s="15"/>
    </row>
    <row r="91" spans="1:12" ht="12.75">
      <c r="A91" s="15" t="s">
        <v>122</v>
      </c>
      <c r="B91" s="128">
        <v>2116.6</v>
      </c>
      <c r="C91" s="15" t="s">
        <v>17</v>
      </c>
      <c r="D91" s="15" t="s">
        <v>17</v>
      </c>
      <c r="E91" s="128">
        <v>2116.6</v>
      </c>
      <c r="F91" s="128">
        <v>1299.2</v>
      </c>
      <c r="G91" s="15">
        <v>51.7</v>
      </c>
      <c r="H91" s="55"/>
      <c r="I91" s="55"/>
      <c r="J91" s="55"/>
      <c r="K91" s="55"/>
      <c r="L91" s="15"/>
    </row>
    <row r="92" spans="1:12" ht="12.75">
      <c r="A92" s="15" t="s">
        <v>123</v>
      </c>
      <c r="B92" s="15">
        <v>401</v>
      </c>
      <c r="C92" s="15" t="s">
        <v>17</v>
      </c>
      <c r="D92" s="15" t="s">
        <v>17</v>
      </c>
      <c r="E92" s="15">
        <v>401</v>
      </c>
      <c r="F92" s="15">
        <v>325</v>
      </c>
      <c r="G92" s="15">
        <v>1.9</v>
      </c>
      <c r="H92" s="55"/>
      <c r="I92" s="55"/>
      <c r="J92" s="55"/>
      <c r="K92" s="55"/>
      <c r="L92" s="15"/>
    </row>
    <row r="93" spans="1:12" ht="12.75">
      <c r="A93" s="15" t="s">
        <v>124</v>
      </c>
      <c r="B93" s="128">
        <v>7363.2</v>
      </c>
      <c r="C93" s="15" t="s">
        <v>17</v>
      </c>
      <c r="D93" s="15" t="s">
        <v>17</v>
      </c>
      <c r="E93" s="128">
        <v>7363.2</v>
      </c>
      <c r="F93" s="128">
        <v>4677.2</v>
      </c>
      <c r="G93" s="15">
        <v>30.9</v>
      </c>
      <c r="H93" s="55"/>
      <c r="I93" s="55"/>
      <c r="J93" s="55"/>
      <c r="K93" s="55"/>
      <c r="L93" s="15"/>
    </row>
    <row r="94" spans="1:13" ht="12.75">
      <c r="A94" s="15" t="s">
        <v>126</v>
      </c>
      <c r="B94" s="128">
        <v>4421</v>
      </c>
      <c r="C94" s="15" t="s">
        <v>17</v>
      </c>
      <c r="D94" s="15">
        <v>27.9</v>
      </c>
      <c r="E94" s="128">
        <v>4448.9</v>
      </c>
      <c r="F94" s="128">
        <v>2511.6</v>
      </c>
      <c r="G94" s="15">
        <v>23.5</v>
      </c>
      <c r="H94" s="75"/>
      <c r="I94" s="75"/>
      <c r="J94" s="75"/>
      <c r="K94" s="75"/>
      <c r="L94" s="72"/>
      <c r="M94" s="79"/>
    </row>
    <row r="95" spans="1:13" ht="12.75">
      <c r="A95" s="15" t="s">
        <v>127</v>
      </c>
      <c r="B95" s="15">
        <v>60.1</v>
      </c>
      <c r="C95" s="15" t="s">
        <v>17</v>
      </c>
      <c r="D95" s="15" t="s">
        <v>17</v>
      </c>
      <c r="E95" s="15">
        <v>60.1</v>
      </c>
      <c r="F95" s="15">
        <v>60.1</v>
      </c>
      <c r="G95" s="15">
        <v>6.5</v>
      </c>
      <c r="H95" s="78"/>
      <c r="I95" s="78"/>
      <c r="J95" s="78"/>
      <c r="K95" s="78"/>
      <c r="L95" s="120"/>
      <c r="M95" s="79"/>
    </row>
    <row r="96" spans="1:13" ht="12.75">
      <c r="A96" s="15"/>
      <c r="B96" s="28"/>
      <c r="C96" s="28"/>
      <c r="D96" s="55"/>
      <c r="E96" s="28"/>
      <c r="F96" s="28"/>
      <c r="G96" s="28"/>
      <c r="H96" s="78"/>
      <c r="I96" s="78"/>
      <c r="J96" s="78"/>
      <c r="K96" s="78"/>
      <c r="L96" s="120"/>
      <c r="M96" s="79"/>
    </row>
    <row r="97" spans="1:13" ht="13.5">
      <c r="A97" s="30" t="s">
        <v>234</v>
      </c>
      <c r="B97" s="30">
        <v>14696.2</v>
      </c>
      <c r="C97" s="30">
        <v>57</v>
      </c>
      <c r="D97" s="30">
        <v>27.9</v>
      </c>
      <c r="E97" s="113">
        <v>14781.1</v>
      </c>
      <c r="F97" s="113">
        <v>9264.3</v>
      </c>
      <c r="G97" s="30">
        <v>163.9</v>
      </c>
      <c r="H97" s="70"/>
      <c r="I97" s="70"/>
      <c r="J97" s="70"/>
      <c r="K97" s="70"/>
      <c r="L97" s="120"/>
      <c r="M97" s="79"/>
    </row>
    <row r="98" spans="1:13" ht="13.5">
      <c r="A98" s="69"/>
      <c r="B98" s="69"/>
      <c r="C98" s="69"/>
      <c r="D98" s="69"/>
      <c r="E98" s="117"/>
      <c r="F98" s="117"/>
      <c r="G98" s="69"/>
      <c r="H98" s="70"/>
      <c r="I98" s="70"/>
      <c r="J98" s="70"/>
      <c r="K98" s="70"/>
      <c r="L98" s="120"/>
      <c r="M98" s="79"/>
    </row>
    <row r="99" spans="1:13" ht="13.5">
      <c r="A99" s="69"/>
      <c r="D99" s="17" t="s">
        <v>379</v>
      </c>
      <c r="F99" s="117"/>
      <c r="G99" s="69"/>
      <c r="H99" s="70"/>
      <c r="I99" s="70"/>
      <c r="J99" s="70"/>
      <c r="K99" s="70"/>
      <c r="L99" s="120"/>
      <c r="M99" s="79"/>
    </row>
    <row r="100" spans="1:13" ht="13.5">
      <c r="A100" s="69"/>
      <c r="B100" s="74"/>
      <c r="C100" s="74"/>
      <c r="D100" s="74" t="s">
        <v>393</v>
      </c>
      <c r="E100" s="74"/>
      <c r="F100" s="117"/>
      <c r="G100" s="69"/>
      <c r="H100" s="70"/>
      <c r="I100" s="70"/>
      <c r="J100" s="70"/>
      <c r="K100" s="70"/>
      <c r="L100" s="120"/>
      <c r="M100" s="79"/>
    </row>
    <row r="101" spans="1:13" ht="13.5">
      <c r="A101" s="69"/>
      <c r="B101" s="74"/>
      <c r="C101" s="74" t="s">
        <v>383</v>
      </c>
      <c r="D101" s="74" t="s">
        <v>384</v>
      </c>
      <c r="E101" s="74" t="s">
        <v>385</v>
      </c>
      <c r="F101" s="117"/>
      <c r="G101" s="69"/>
      <c r="H101" s="70"/>
      <c r="I101" s="70"/>
      <c r="J101" s="70"/>
      <c r="K101" s="70"/>
      <c r="L101" s="120"/>
      <c r="M101" s="79"/>
    </row>
    <row r="102" spans="1:13" ht="12.75">
      <c r="A102" s="72"/>
      <c r="B102" s="74" t="s">
        <v>413</v>
      </c>
      <c r="C102" s="74" t="s">
        <v>388</v>
      </c>
      <c r="D102" s="74" t="s">
        <v>389</v>
      </c>
      <c r="E102" s="74" t="s">
        <v>390</v>
      </c>
      <c r="F102" s="78"/>
      <c r="G102" s="78"/>
      <c r="H102" s="78"/>
      <c r="I102" s="78"/>
      <c r="J102" s="78"/>
      <c r="K102" s="78"/>
      <c r="L102" s="120"/>
      <c r="M102" s="79"/>
    </row>
    <row r="103" spans="1:12" ht="13.5">
      <c r="A103" s="68" t="s">
        <v>153</v>
      </c>
      <c r="B103" s="28"/>
      <c r="C103" s="28"/>
      <c r="D103" s="55"/>
      <c r="E103" s="28"/>
      <c r="F103" s="28"/>
      <c r="G103" s="28"/>
      <c r="H103" s="28"/>
      <c r="I103" s="28"/>
      <c r="J103" s="28"/>
      <c r="K103" s="28"/>
      <c r="L103" s="80"/>
    </row>
    <row r="104" spans="1:12" ht="12.75">
      <c r="A104" s="15" t="s">
        <v>177</v>
      </c>
      <c r="B104" s="15">
        <v>45.7</v>
      </c>
      <c r="C104" s="15">
        <v>45.7</v>
      </c>
      <c r="D104" s="15">
        <v>45.7</v>
      </c>
      <c r="E104" s="15">
        <v>14.4</v>
      </c>
      <c r="F104" s="28"/>
      <c r="G104" s="28"/>
      <c r="H104" s="28"/>
      <c r="I104" s="28"/>
      <c r="J104" s="28"/>
      <c r="K104" s="28"/>
      <c r="L104" s="80"/>
    </row>
    <row r="105" spans="1:13" ht="12.75">
      <c r="A105" s="15" t="s">
        <v>129</v>
      </c>
      <c r="B105" s="15">
        <v>158.5</v>
      </c>
      <c r="C105" s="15">
        <v>158.5</v>
      </c>
      <c r="D105" s="15">
        <v>158.5</v>
      </c>
      <c r="E105" s="15">
        <v>23.1</v>
      </c>
      <c r="F105" s="78"/>
      <c r="G105" s="78"/>
      <c r="H105" s="78"/>
      <c r="I105" s="78"/>
      <c r="J105" s="78"/>
      <c r="K105" s="78"/>
      <c r="L105" s="120"/>
      <c r="M105" s="79"/>
    </row>
    <row r="106" spans="1:13" ht="12.75">
      <c r="A106" s="15"/>
      <c r="B106" s="28"/>
      <c r="C106" s="28"/>
      <c r="D106" s="55"/>
      <c r="E106" s="28"/>
      <c r="F106" s="78"/>
      <c r="G106" s="78"/>
      <c r="H106" s="78"/>
      <c r="I106" s="78"/>
      <c r="J106" s="78"/>
      <c r="K106" s="78"/>
      <c r="L106" s="120"/>
      <c r="M106" s="79"/>
    </row>
    <row r="107" spans="1:13" ht="13.5">
      <c r="A107" s="30" t="s">
        <v>236</v>
      </c>
      <c r="B107" s="30">
        <v>204.1</v>
      </c>
      <c r="C107" s="30">
        <v>204.1</v>
      </c>
      <c r="D107" s="30">
        <v>204.1</v>
      </c>
      <c r="E107" s="30">
        <v>37.6</v>
      </c>
      <c r="F107" s="70"/>
      <c r="G107" s="70"/>
      <c r="H107" s="70"/>
      <c r="I107" s="70"/>
      <c r="J107" s="70"/>
      <c r="K107" s="70"/>
      <c r="L107" s="120"/>
      <c r="M107" s="79"/>
    </row>
    <row r="108" spans="1:13" ht="13.5">
      <c r="A108" s="69"/>
      <c r="B108" s="69"/>
      <c r="C108" s="69"/>
      <c r="D108" s="69"/>
      <c r="E108" s="69"/>
      <c r="F108" s="70"/>
      <c r="G108" s="70"/>
      <c r="H108" s="70"/>
      <c r="I108" s="70"/>
      <c r="J108" s="70"/>
      <c r="K108" s="70"/>
      <c r="L108" s="120"/>
      <c r="M108" s="79"/>
    </row>
    <row r="109" spans="1:13" ht="13.5">
      <c r="A109" s="69"/>
      <c r="B109" s="17"/>
      <c r="C109" s="17"/>
      <c r="D109" s="17" t="s">
        <v>379</v>
      </c>
      <c r="E109" s="17"/>
      <c r="F109" s="70"/>
      <c r="G109" s="70"/>
      <c r="H109" s="70"/>
      <c r="I109" s="70"/>
      <c r="J109" s="70"/>
      <c r="K109" s="70"/>
      <c r="L109" s="120"/>
      <c r="M109" s="79"/>
    </row>
    <row r="110" spans="1:13" ht="13.5">
      <c r="A110" s="69"/>
      <c r="B110" s="17"/>
      <c r="C110" s="17"/>
      <c r="D110" s="17" t="s">
        <v>393</v>
      </c>
      <c r="E110" s="17"/>
      <c r="F110" s="70"/>
      <c r="G110" s="70"/>
      <c r="H110" s="70"/>
      <c r="I110" s="70"/>
      <c r="J110" s="70"/>
      <c r="K110" s="70"/>
      <c r="L110" s="120"/>
      <c r="M110" s="79"/>
    </row>
    <row r="111" spans="1:13" ht="13.5">
      <c r="A111" s="69"/>
      <c r="B111" s="17" t="s">
        <v>417</v>
      </c>
      <c r="C111" s="17" t="s">
        <v>383</v>
      </c>
      <c r="D111" s="17" t="s">
        <v>384</v>
      </c>
      <c r="E111" s="17" t="s">
        <v>385</v>
      </c>
      <c r="F111" s="70"/>
      <c r="G111" s="70"/>
      <c r="H111" s="70"/>
      <c r="I111" s="70"/>
      <c r="J111" s="70"/>
      <c r="K111" s="70"/>
      <c r="L111" s="120"/>
      <c r="M111" s="79"/>
    </row>
    <row r="112" spans="1:13" ht="12.75">
      <c r="A112" s="15"/>
      <c r="B112" s="17" t="s">
        <v>418</v>
      </c>
      <c r="C112" s="17" t="s">
        <v>388</v>
      </c>
      <c r="D112" s="17" t="s">
        <v>389</v>
      </c>
      <c r="E112" s="17" t="s">
        <v>390</v>
      </c>
      <c r="F112" s="78"/>
      <c r="G112" s="78"/>
      <c r="H112" s="78"/>
      <c r="I112" s="78"/>
      <c r="J112" s="78"/>
      <c r="K112" s="78"/>
      <c r="L112" s="120"/>
      <c r="M112" s="79"/>
    </row>
    <row r="113" spans="1:12" ht="13.5">
      <c r="A113" s="68" t="s">
        <v>419</v>
      </c>
      <c r="B113" s="28"/>
      <c r="C113" s="28"/>
      <c r="D113" s="55"/>
      <c r="E113" s="28"/>
      <c r="F113" s="28"/>
      <c r="G113" s="28"/>
      <c r="H113" s="28"/>
      <c r="I113" s="28"/>
      <c r="J113" s="28"/>
      <c r="K113" s="28"/>
      <c r="L113" s="80"/>
    </row>
    <row r="114" spans="1:12" ht="12.75">
      <c r="A114" s="15" t="s">
        <v>192</v>
      </c>
      <c r="B114" s="128">
        <v>7595.2</v>
      </c>
      <c r="C114" s="128">
        <v>7595.2</v>
      </c>
      <c r="D114" s="128">
        <v>6929.3</v>
      </c>
      <c r="E114" s="128">
        <v>9095.4</v>
      </c>
      <c r="F114" s="28"/>
      <c r="G114" s="28"/>
      <c r="H114" s="28"/>
      <c r="I114" s="28"/>
      <c r="J114" s="28"/>
      <c r="K114" s="28"/>
      <c r="L114" s="80"/>
    </row>
    <row r="115" spans="1:12" ht="12.75">
      <c r="A115" s="15" t="s">
        <v>130</v>
      </c>
      <c r="B115" s="15">
        <v>378.6</v>
      </c>
      <c r="C115" s="15">
        <v>378.6</v>
      </c>
      <c r="D115" s="15">
        <v>378.6</v>
      </c>
      <c r="E115" s="15">
        <v>481.3</v>
      </c>
      <c r="F115" s="28"/>
      <c r="G115" s="28"/>
      <c r="H115" s="28"/>
      <c r="I115" s="28"/>
      <c r="J115" s="28"/>
      <c r="K115" s="28"/>
      <c r="L115" s="80"/>
    </row>
    <row r="116" spans="1:12" ht="12.75">
      <c r="A116" s="15" t="s">
        <v>131</v>
      </c>
      <c r="B116" s="128">
        <v>1026.4</v>
      </c>
      <c r="C116" s="128">
        <v>1026.4</v>
      </c>
      <c r="D116" s="128">
        <v>1026.4</v>
      </c>
      <c r="E116" s="15">
        <v>165.9</v>
      </c>
      <c r="F116" s="28"/>
      <c r="G116" s="28"/>
      <c r="H116" s="28"/>
      <c r="I116" s="28"/>
      <c r="J116" s="28"/>
      <c r="K116" s="28"/>
      <c r="L116" s="80"/>
    </row>
    <row r="117" spans="1:13" ht="12.75">
      <c r="A117" s="15" t="s">
        <v>133</v>
      </c>
      <c r="B117" s="128">
        <v>1275.7</v>
      </c>
      <c r="C117" s="128">
        <v>1275.7</v>
      </c>
      <c r="D117" s="128">
        <v>1167.2</v>
      </c>
      <c r="E117" s="15">
        <v>71</v>
      </c>
      <c r="F117" s="78"/>
      <c r="G117" s="78"/>
      <c r="H117" s="78"/>
      <c r="I117" s="78"/>
      <c r="J117" s="78"/>
      <c r="K117" s="78"/>
      <c r="L117" s="120"/>
      <c r="M117" s="79"/>
    </row>
    <row r="118" spans="1:13" ht="12.75">
      <c r="A118" s="15"/>
      <c r="B118" s="28"/>
      <c r="C118" s="28"/>
      <c r="D118" s="15"/>
      <c r="E118" s="28"/>
      <c r="F118" s="78"/>
      <c r="G118" s="78"/>
      <c r="H118" s="78"/>
      <c r="I118" s="78"/>
      <c r="J118" s="78"/>
      <c r="K118" s="78"/>
      <c r="L118" s="120"/>
      <c r="M118" s="79"/>
    </row>
    <row r="119" spans="1:13" ht="13.5">
      <c r="A119" s="30" t="s">
        <v>242</v>
      </c>
      <c r="B119" s="113">
        <v>10275.9</v>
      </c>
      <c r="C119" s="113">
        <v>10275.9</v>
      </c>
      <c r="D119" s="113">
        <v>9501.5</v>
      </c>
      <c r="E119" s="113">
        <v>9813.6</v>
      </c>
      <c r="F119" s="70"/>
      <c r="G119" s="70"/>
      <c r="H119" s="70"/>
      <c r="I119" s="70"/>
      <c r="J119" s="70"/>
      <c r="K119" s="70"/>
      <c r="L119" s="120"/>
      <c r="M119" s="79"/>
    </row>
    <row r="120" spans="1:13" ht="12.75">
      <c r="A120" s="43"/>
      <c r="B120" s="55"/>
      <c r="C120" s="55"/>
      <c r="D120" s="55"/>
      <c r="E120" s="55"/>
      <c r="F120" s="75"/>
      <c r="G120" s="75"/>
      <c r="H120" s="75"/>
      <c r="I120" s="75"/>
      <c r="J120" s="75"/>
      <c r="K120" s="75"/>
      <c r="L120" s="75"/>
      <c r="M120" s="79"/>
    </row>
    <row r="121" spans="1:13" ht="12.75">
      <c r="A121" s="15"/>
      <c r="B121" s="55"/>
      <c r="C121" s="126"/>
      <c r="D121" s="55"/>
      <c r="E121" s="55"/>
      <c r="F121" s="130"/>
      <c r="G121" s="130"/>
      <c r="H121" s="75"/>
      <c r="I121" s="75"/>
      <c r="J121" s="75"/>
      <c r="K121" s="130"/>
      <c r="L121" s="130"/>
      <c r="M121" s="79"/>
    </row>
    <row r="122" spans="1:13" ht="12.75">
      <c r="A122" s="15"/>
      <c r="B122" s="55"/>
      <c r="C122" s="55"/>
      <c r="D122" s="55"/>
      <c r="E122" s="55"/>
      <c r="F122" s="75"/>
      <c r="G122" s="75"/>
      <c r="H122" s="75"/>
      <c r="I122" s="75"/>
      <c r="J122" s="75"/>
      <c r="K122" s="75"/>
      <c r="L122" s="75"/>
      <c r="M122" s="79"/>
    </row>
    <row r="123" spans="1:12" ht="12.75">
      <c r="A123" s="1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ht="12.75">
      <c r="A124" s="1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</sheetData>
  <sheetProtection/>
  <conditionalFormatting sqref="K50:K77 I6:I39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6"/>
  <sheetViews>
    <sheetView zoomScale="75" zoomScaleNormal="75" zoomScalePageLayoutView="0" workbookViewId="0" topLeftCell="A16">
      <selection activeCell="M63" sqref="M63"/>
    </sheetView>
  </sheetViews>
  <sheetFormatPr defaultColWidth="9.140625" defaultRowHeight="12.75"/>
  <cols>
    <col min="1" max="1" width="37.28125" style="0" customWidth="1"/>
    <col min="2" max="2" width="10.57421875" style="0" customWidth="1"/>
    <col min="3" max="3" width="15.140625" style="0" customWidth="1"/>
    <col min="4" max="4" width="12.00390625" style="0" customWidth="1"/>
    <col min="5" max="5" width="11.57421875" style="0" customWidth="1"/>
    <col min="6" max="6" width="10.421875" style="0" customWidth="1"/>
    <col min="7" max="7" width="10.8515625" style="0" bestFit="1" customWidth="1"/>
    <col min="8" max="8" width="11.140625" style="0" bestFit="1" customWidth="1"/>
    <col min="9" max="9" width="9.28125" style="0" bestFit="1" customWidth="1"/>
  </cols>
  <sheetData>
    <row r="1" spans="1:9" ht="12.75">
      <c r="A1" s="14" t="s">
        <v>537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4"/>
      <c r="B2" s="15"/>
      <c r="C2" s="15"/>
      <c r="D2" s="15"/>
      <c r="E2" s="15"/>
      <c r="F2" s="15"/>
      <c r="G2" s="15"/>
      <c r="H2" s="15"/>
      <c r="I2" s="15"/>
    </row>
    <row r="3" spans="1:9" ht="12.75">
      <c r="A3" s="14"/>
      <c r="B3" s="15"/>
      <c r="C3" s="15"/>
      <c r="D3" s="15"/>
      <c r="E3" s="15"/>
      <c r="F3" s="15"/>
      <c r="G3" s="15"/>
      <c r="H3" s="15"/>
      <c r="I3" s="15"/>
    </row>
    <row r="4" spans="1:9" ht="12.75">
      <c r="A4" s="14"/>
      <c r="B4" s="17"/>
      <c r="C4" s="17"/>
      <c r="D4" s="17" t="s">
        <v>379</v>
      </c>
      <c r="E4" s="17"/>
      <c r="F4" s="15"/>
      <c r="G4" s="15"/>
      <c r="H4" s="15"/>
      <c r="I4" s="15"/>
    </row>
    <row r="5" spans="1:9" ht="12.75">
      <c r="A5" s="14"/>
      <c r="B5" s="17" t="s">
        <v>380</v>
      </c>
      <c r="C5" s="17"/>
      <c r="D5" s="17" t="s">
        <v>393</v>
      </c>
      <c r="E5" s="17"/>
      <c r="F5" s="15"/>
      <c r="G5" s="15"/>
      <c r="H5" s="15"/>
      <c r="I5" s="15"/>
    </row>
    <row r="6" spans="1:9" ht="12.75">
      <c r="A6" s="15"/>
      <c r="B6" s="17" t="s">
        <v>382</v>
      </c>
      <c r="C6" s="17" t="s">
        <v>383</v>
      </c>
      <c r="D6" s="17" t="s">
        <v>384</v>
      </c>
      <c r="E6" s="17" t="s">
        <v>385</v>
      </c>
      <c r="F6" s="15"/>
      <c r="G6" s="15"/>
      <c r="H6" s="15"/>
      <c r="I6" s="15"/>
    </row>
    <row r="7" spans="1:9" ht="12.75">
      <c r="A7" s="118" t="s">
        <v>229</v>
      </c>
      <c r="B7" s="17" t="s">
        <v>387</v>
      </c>
      <c r="C7" s="17" t="s">
        <v>388</v>
      </c>
      <c r="D7" s="17" t="s">
        <v>389</v>
      </c>
      <c r="E7" s="17" t="s">
        <v>390</v>
      </c>
      <c r="F7" s="15"/>
      <c r="G7" s="15"/>
      <c r="H7" s="15"/>
      <c r="I7" s="15"/>
    </row>
    <row r="8" spans="1:9" ht="12.75">
      <c r="A8" s="15"/>
      <c r="B8" s="15"/>
      <c r="C8" s="15"/>
      <c r="D8" s="15"/>
      <c r="E8" s="15"/>
      <c r="F8" s="28"/>
      <c r="G8" s="28"/>
      <c r="H8" s="28"/>
      <c r="I8" s="28"/>
    </row>
    <row r="9" spans="1:9" ht="13.5">
      <c r="A9" s="68" t="s">
        <v>150</v>
      </c>
      <c r="B9" s="15"/>
      <c r="C9" s="15"/>
      <c r="D9" s="15"/>
      <c r="E9" s="15"/>
      <c r="F9" s="28"/>
      <c r="G9" s="28"/>
      <c r="H9" s="28"/>
      <c r="I9" s="28"/>
    </row>
    <row r="10" spans="1:9" ht="12.75">
      <c r="A10" s="15" t="s">
        <v>186</v>
      </c>
      <c r="B10" s="15">
        <v>53.9</v>
      </c>
      <c r="C10" s="15">
        <v>53.9</v>
      </c>
      <c r="D10" s="15">
        <v>53.9</v>
      </c>
      <c r="E10" s="15">
        <v>10.4</v>
      </c>
      <c r="F10" s="15"/>
      <c r="G10" s="15"/>
      <c r="H10" s="15"/>
      <c r="I10" s="15"/>
    </row>
    <row r="11" spans="1:9" ht="12.75">
      <c r="A11" s="15" t="s">
        <v>19</v>
      </c>
      <c r="B11" s="15">
        <v>10</v>
      </c>
      <c r="C11" s="15">
        <v>10</v>
      </c>
      <c r="D11" s="15">
        <v>10</v>
      </c>
      <c r="E11" s="15">
        <v>2.8</v>
      </c>
      <c r="F11" s="15"/>
      <c r="G11" s="15"/>
      <c r="H11" s="15"/>
      <c r="I11" s="15"/>
    </row>
    <row r="12" spans="1:9" ht="12.75">
      <c r="A12" s="15" t="s">
        <v>39</v>
      </c>
      <c r="B12" s="15">
        <v>85.1</v>
      </c>
      <c r="C12" s="15">
        <v>85.1</v>
      </c>
      <c r="D12" s="15">
        <v>85.1</v>
      </c>
      <c r="E12" s="15">
        <v>10.4</v>
      </c>
      <c r="F12" s="15"/>
      <c r="G12" s="15"/>
      <c r="H12" s="15"/>
      <c r="I12" s="15"/>
    </row>
    <row r="13" spans="1:9" ht="12.75">
      <c r="A13" s="15" t="s">
        <v>40</v>
      </c>
      <c r="B13" s="15">
        <v>42.7</v>
      </c>
      <c r="C13" s="15">
        <v>42.7</v>
      </c>
      <c r="D13" s="15">
        <v>42.7</v>
      </c>
      <c r="E13" s="15">
        <v>11.7</v>
      </c>
      <c r="F13" s="15"/>
      <c r="G13" s="15"/>
      <c r="H13" s="15"/>
      <c r="I13" s="15"/>
    </row>
    <row r="14" spans="1:9" ht="12.75">
      <c r="A14" s="15" t="s">
        <v>188</v>
      </c>
      <c r="B14" s="15">
        <v>119.6</v>
      </c>
      <c r="C14" s="15">
        <v>119.6</v>
      </c>
      <c r="D14" s="15">
        <v>119.6</v>
      </c>
      <c r="E14" s="15">
        <v>38.1</v>
      </c>
      <c r="F14" s="15"/>
      <c r="G14" s="15"/>
      <c r="H14" s="15"/>
      <c r="I14" s="15"/>
    </row>
    <row r="15" spans="1:9" ht="12.75">
      <c r="A15" s="15" t="s">
        <v>189</v>
      </c>
      <c r="B15" s="15">
        <v>20.8</v>
      </c>
      <c r="C15" s="15">
        <v>20.8</v>
      </c>
      <c r="D15" s="15">
        <v>20.8</v>
      </c>
      <c r="E15" s="15">
        <v>3</v>
      </c>
      <c r="F15" s="15"/>
      <c r="G15" s="15"/>
      <c r="H15" s="15"/>
      <c r="I15" s="15"/>
    </row>
    <row r="16" spans="1:9" ht="12.75">
      <c r="A16" s="15" t="s">
        <v>43</v>
      </c>
      <c r="B16" s="15">
        <v>251</v>
      </c>
      <c r="C16" s="15">
        <v>251</v>
      </c>
      <c r="D16" s="15">
        <v>251</v>
      </c>
      <c r="E16" s="15">
        <v>147</v>
      </c>
      <c r="F16" s="15"/>
      <c r="G16" s="15"/>
      <c r="H16" s="15"/>
      <c r="I16" s="15"/>
    </row>
    <row r="17" spans="1:9" ht="12.75">
      <c r="A17" s="15" t="s">
        <v>45</v>
      </c>
      <c r="B17" s="15">
        <v>20.8</v>
      </c>
      <c r="C17" s="15">
        <v>20.8</v>
      </c>
      <c r="D17" s="15">
        <v>20.8</v>
      </c>
      <c r="E17" s="15">
        <v>12.2</v>
      </c>
      <c r="F17" s="15"/>
      <c r="G17" s="15"/>
      <c r="H17" s="15"/>
      <c r="I17" s="15"/>
    </row>
    <row r="18" spans="1:9" ht="12.75">
      <c r="A18" s="15" t="s">
        <v>61</v>
      </c>
      <c r="B18" s="15">
        <v>17.4</v>
      </c>
      <c r="C18" s="15">
        <v>17.4</v>
      </c>
      <c r="D18" s="15">
        <v>17.4</v>
      </c>
      <c r="E18" s="15">
        <v>3.8</v>
      </c>
      <c r="F18" s="15"/>
      <c r="G18" s="15"/>
      <c r="H18" s="15"/>
      <c r="I18" s="15"/>
    </row>
    <row r="19" spans="1:9" ht="12.75">
      <c r="A19" s="15" t="s">
        <v>63</v>
      </c>
      <c r="B19" s="15">
        <v>16.6</v>
      </c>
      <c r="C19" s="15">
        <v>16.6</v>
      </c>
      <c r="D19" s="15">
        <v>16.6</v>
      </c>
      <c r="E19" s="15">
        <v>0.5</v>
      </c>
      <c r="F19" s="15"/>
      <c r="G19" s="15"/>
      <c r="H19" s="15"/>
      <c r="I19" s="15"/>
    </row>
    <row r="20" spans="1:9" ht="12.75">
      <c r="A20" s="15" t="s">
        <v>65</v>
      </c>
      <c r="B20" s="15">
        <v>38.8</v>
      </c>
      <c r="C20" s="15">
        <v>38.8</v>
      </c>
      <c r="D20" s="15">
        <v>38.8</v>
      </c>
      <c r="E20" s="15">
        <v>6.2</v>
      </c>
      <c r="F20" s="15"/>
      <c r="G20" s="15"/>
      <c r="H20" s="15"/>
      <c r="I20" s="15"/>
    </row>
    <row r="21" spans="1:9" ht="12.75">
      <c r="A21" s="15" t="s">
        <v>67</v>
      </c>
      <c r="B21" s="15">
        <v>10</v>
      </c>
      <c r="C21" s="15">
        <v>10</v>
      </c>
      <c r="D21" s="15">
        <v>10</v>
      </c>
      <c r="E21" s="15">
        <v>1</v>
      </c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3.5">
      <c r="A23" s="30" t="s">
        <v>231</v>
      </c>
      <c r="B23" s="30">
        <v>686.6</v>
      </c>
      <c r="C23" s="30">
        <v>686.6</v>
      </c>
      <c r="D23" s="30">
        <v>686.6</v>
      </c>
      <c r="E23" s="30">
        <v>247.1</v>
      </c>
      <c r="F23" s="15"/>
      <c r="G23" s="15"/>
      <c r="H23" s="15"/>
      <c r="I23" s="15"/>
    </row>
    <row r="24" spans="1:10" s="79" customFormat="1" ht="13.5">
      <c r="A24" s="69"/>
      <c r="B24" s="17"/>
      <c r="C24" s="17"/>
      <c r="D24" s="17"/>
      <c r="E24" s="17"/>
      <c r="F24" s="17"/>
      <c r="G24" s="17"/>
      <c r="H24" s="17" t="s">
        <v>379</v>
      </c>
      <c r="I24" s="17"/>
      <c r="J24" s="15"/>
    </row>
    <row r="25" spans="1:10" s="79" customFormat="1" ht="13.5">
      <c r="A25" s="69"/>
      <c r="B25" s="17" t="s">
        <v>380</v>
      </c>
      <c r="C25" s="17"/>
      <c r="D25" s="17"/>
      <c r="E25" s="17"/>
      <c r="F25" s="17"/>
      <c r="G25" s="17"/>
      <c r="H25" s="17" t="s">
        <v>393</v>
      </c>
      <c r="I25" s="17"/>
      <c r="J25" s="15"/>
    </row>
    <row r="26" spans="1:10" s="79" customFormat="1" ht="13.5">
      <c r="A26" s="69"/>
      <c r="B26" s="17" t="s">
        <v>394</v>
      </c>
      <c r="C26" s="17"/>
      <c r="D26" s="17" t="s">
        <v>395</v>
      </c>
      <c r="E26" s="17"/>
      <c r="F26" s="17" t="s">
        <v>392</v>
      </c>
      <c r="G26" s="17" t="s">
        <v>383</v>
      </c>
      <c r="H26" s="17" t="s">
        <v>384</v>
      </c>
      <c r="I26" s="17" t="s">
        <v>385</v>
      </c>
      <c r="J26" s="15"/>
    </row>
    <row r="27" spans="1:10" ht="12.75">
      <c r="A27" s="15"/>
      <c r="B27" s="17" t="s">
        <v>387</v>
      </c>
      <c r="C27" s="17" t="s">
        <v>400</v>
      </c>
      <c r="D27" s="17" t="s">
        <v>402</v>
      </c>
      <c r="E27" s="17" t="s">
        <v>403</v>
      </c>
      <c r="F27" s="17" t="s">
        <v>15</v>
      </c>
      <c r="G27" s="17" t="s">
        <v>388</v>
      </c>
      <c r="H27" s="17" t="s">
        <v>389</v>
      </c>
      <c r="I27" s="17" t="s">
        <v>390</v>
      </c>
      <c r="J27" s="15"/>
    </row>
    <row r="28" spans="1:10" ht="13.5">
      <c r="A28" s="68" t="s">
        <v>222</v>
      </c>
      <c r="B28" s="28"/>
      <c r="C28" s="28"/>
      <c r="D28" s="28"/>
      <c r="E28" s="28"/>
      <c r="F28" s="28"/>
      <c r="G28" s="15"/>
      <c r="H28" s="15"/>
      <c r="I28" s="15"/>
      <c r="J28" s="15"/>
    </row>
    <row r="29" spans="1:10" ht="12.75">
      <c r="A29" s="15" t="s">
        <v>72</v>
      </c>
      <c r="B29" s="26">
        <v>97.7</v>
      </c>
      <c r="C29" s="26" t="s">
        <v>17</v>
      </c>
      <c r="D29" s="26" t="s">
        <v>17</v>
      </c>
      <c r="E29" s="26" t="s">
        <v>17</v>
      </c>
      <c r="F29" s="26" t="s">
        <v>17</v>
      </c>
      <c r="G29" s="26">
        <v>97.7</v>
      </c>
      <c r="H29" s="26">
        <v>97.7</v>
      </c>
      <c r="I29" s="26">
        <v>44</v>
      </c>
      <c r="J29" s="15"/>
    </row>
    <row r="30" spans="1:10" ht="12.75">
      <c r="A30" s="15" t="s">
        <v>82</v>
      </c>
      <c r="B30" s="26">
        <v>42.7</v>
      </c>
      <c r="C30" s="26" t="s">
        <v>17</v>
      </c>
      <c r="D30" s="26" t="s">
        <v>17</v>
      </c>
      <c r="E30" s="26" t="s">
        <v>17</v>
      </c>
      <c r="F30" s="26" t="s">
        <v>17</v>
      </c>
      <c r="G30" s="26">
        <v>42.7</v>
      </c>
      <c r="H30" s="26">
        <v>42.7</v>
      </c>
      <c r="I30" s="26">
        <v>96.7</v>
      </c>
      <c r="J30" s="15"/>
    </row>
    <row r="31" spans="1:10" ht="12.75">
      <c r="A31" s="15" t="s">
        <v>86</v>
      </c>
      <c r="B31" s="26">
        <v>1.7</v>
      </c>
      <c r="C31" s="26" t="s">
        <v>17</v>
      </c>
      <c r="D31" s="26" t="s">
        <v>17</v>
      </c>
      <c r="E31" s="26" t="s">
        <v>17</v>
      </c>
      <c r="F31" s="26" t="s">
        <v>17</v>
      </c>
      <c r="G31" s="26">
        <v>1.7</v>
      </c>
      <c r="H31" s="26">
        <v>1.7</v>
      </c>
      <c r="I31" s="26">
        <v>2.1</v>
      </c>
      <c r="J31" s="15"/>
    </row>
    <row r="32" spans="1:10" ht="12.75">
      <c r="A32" s="15" t="s">
        <v>93</v>
      </c>
      <c r="B32" s="26" t="s">
        <v>17</v>
      </c>
      <c r="C32" s="26" t="s">
        <v>17</v>
      </c>
      <c r="D32" s="26" t="s">
        <v>17</v>
      </c>
      <c r="E32" s="26" t="s">
        <v>17</v>
      </c>
      <c r="F32" s="26">
        <v>97.7</v>
      </c>
      <c r="G32" s="26">
        <v>97.7</v>
      </c>
      <c r="H32" s="26">
        <v>97.7</v>
      </c>
      <c r="I32" s="26">
        <v>11.3</v>
      </c>
      <c r="J32" s="15"/>
    </row>
    <row r="33" spans="1:10" ht="12.75">
      <c r="A33" s="15" t="s">
        <v>95</v>
      </c>
      <c r="B33" s="26">
        <v>15.6</v>
      </c>
      <c r="C33" s="26" t="s">
        <v>17</v>
      </c>
      <c r="D33" s="26" t="s">
        <v>17</v>
      </c>
      <c r="E33" s="26" t="s">
        <v>17</v>
      </c>
      <c r="F33" s="26" t="s">
        <v>17</v>
      </c>
      <c r="G33" s="26">
        <v>15.6</v>
      </c>
      <c r="H33" s="26">
        <v>15.6</v>
      </c>
      <c r="I33" s="26">
        <v>2.2</v>
      </c>
      <c r="J33" s="15"/>
    </row>
    <row r="34" spans="1:10" ht="12.75">
      <c r="A34" s="15" t="s">
        <v>96</v>
      </c>
      <c r="B34" s="26" t="s">
        <v>17</v>
      </c>
      <c r="C34" s="26">
        <v>20.8</v>
      </c>
      <c r="D34" s="26">
        <v>325.6</v>
      </c>
      <c r="E34" s="26" t="s">
        <v>17</v>
      </c>
      <c r="F34" s="26" t="s">
        <v>17</v>
      </c>
      <c r="G34" s="26">
        <v>346.3</v>
      </c>
      <c r="H34" s="26">
        <v>346.3</v>
      </c>
      <c r="I34" s="26">
        <v>376.9</v>
      </c>
      <c r="J34" s="15"/>
    </row>
    <row r="35" spans="1:10" ht="12.75">
      <c r="A35" s="15" t="s">
        <v>103</v>
      </c>
      <c r="B35" s="26">
        <v>58.6</v>
      </c>
      <c r="C35" s="26" t="s">
        <v>17</v>
      </c>
      <c r="D35" s="26" t="s">
        <v>17</v>
      </c>
      <c r="E35" s="26" t="s">
        <v>17</v>
      </c>
      <c r="F35" s="26" t="s">
        <v>17</v>
      </c>
      <c r="G35" s="26">
        <v>58.6</v>
      </c>
      <c r="H35" s="26">
        <v>58.6</v>
      </c>
      <c r="I35" s="26">
        <v>102.6</v>
      </c>
      <c r="J35" s="15"/>
    </row>
    <row r="36" spans="1:10" ht="12.75">
      <c r="A36" s="15" t="s">
        <v>104</v>
      </c>
      <c r="B36" s="26">
        <v>38</v>
      </c>
      <c r="C36" s="26" t="s">
        <v>17</v>
      </c>
      <c r="D36" s="26" t="s">
        <v>17</v>
      </c>
      <c r="E36" s="26" t="s">
        <v>17</v>
      </c>
      <c r="F36" s="26" t="s">
        <v>17</v>
      </c>
      <c r="G36" s="26">
        <v>38</v>
      </c>
      <c r="H36" s="26">
        <v>38</v>
      </c>
      <c r="I36" s="26">
        <v>10.6</v>
      </c>
      <c r="J36" s="15"/>
    </row>
    <row r="37" spans="1:10" ht="12.75">
      <c r="A37" s="15" t="s">
        <v>105</v>
      </c>
      <c r="B37" s="26">
        <v>9.6</v>
      </c>
      <c r="C37" s="26" t="s">
        <v>17</v>
      </c>
      <c r="D37" s="26" t="s">
        <v>17</v>
      </c>
      <c r="E37" s="26">
        <v>21.9</v>
      </c>
      <c r="F37" s="26" t="s">
        <v>17</v>
      </c>
      <c r="G37" s="26">
        <v>31.6</v>
      </c>
      <c r="H37" s="26">
        <v>31.6</v>
      </c>
      <c r="I37" s="26">
        <v>36.3</v>
      </c>
      <c r="J37" s="15"/>
    </row>
    <row r="38" spans="1:10" ht="12.75">
      <c r="A38" s="15" t="s">
        <v>108</v>
      </c>
      <c r="B38" s="26">
        <v>95.3</v>
      </c>
      <c r="C38" s="26" t="s">
        <v>17</v>
      </c>
      <c r="D38" s="26" t="s">
        <v>17</v>
      </c>
      <c r="E38" s="26" t="s">
        <v>17</v>
      </c>
      <c r="F38" s="26" t="s">
        <v>17</v>
      </c>
      <c r="G38" s="26">
        <v>95.3</v>
      </c>
      <c r="H38" s="26">
        <v>95.3</v>
      </c>
      <c r="I38" s="26">
        <v>0.3</v>
      </c>
      <c r="J38" s="15"/>
    </row>
    <row r="39" spans="1:10" ht="12.75">
      <c r="A39" s="15" t="s">
        <v>182</v>
      </c>
      <c r="B39" s="26">
        <v>299.6</v>
      </c>
      <c r="C39" s="26" t="s">
        <v>17</v>
      </c>
      <c r="D39" s="26" t="s">
        <v>17</v>
      </c>
      <c r="E39" s="26" t="s">
        <v>17</v>
      </c>
      <c r="F39" s="26" t="s">
        <v>17</v>
      </c>
      <c r="G39" s="26">
        <v>299.6</v>
      </c>
      <c r="H39" s="26">
        <v>272.2</v>
      </c>
      <c r="I39" s="26">
        <v>3.2</v>
      </c>
      <c r="J39" s="15"/>
    </row>
    <row r="40" spans="1:10" ht="12.75">
      <c r="A40" s="15"/>
      <c r="B40" s="26"/>
      <c r="C40" s="26"/>
      <c r="D40" s="26"/>
      <c r="E40" s="26"/>
      <c r="F40" s="26"/>
      <c r="G40" s="26"/>
      <c r="H40" s="26"/>
      <c r="I40" s="26"/>
      <c r="J40" s="15"/>
    </row>
    <row r="41" spans="1:10" ht="13.5">
      <c r="A41" s="30" t="s">
        <v>232</v>
      </c>
      <c r="B41" s="98">
        <v>659</v>
      </c>
      <c r="C41" s="98">
        <v>20.8</v>
      </c>
      <c r="D41" s="98">
        <v>325.6</v>
      </c>
      <c r="E41" s="98">
        <v>21.9</v>
      </c>
      <c r="F41" s="98">
        <v>97.7</v>
      </c>
      <c r="G41" s="115">
        <v>1125</v>
      </c>
      <c r="H41" s="115">
        <v>1097.6</v>
      </c>
      <c r="I41" s="98">
        <v>686.1</v>
      </c>
      <c r="J41" s="15"/>
    </row>
    <row r="42" s="79" customFormat="1" ht="13.5">
      <c r="A42" s="69"/>
    </row>
    <row r="43" spans="1:6" s="79" customFormat="1" ht="13.5">
      <c r="A43" s="69"/>
      <c r="B43" s="17"/>
      <c r="C43" s="17"/>
      <c r="D43" s="17"/>
      <c r="E43" s="17" t="s">
        <v>379</v>
      </c>
      <c r="F43" s="17"/>
    </row>
    <row r="44" spans="1:6" s="79" customFormat="1" ht="13.5">
      <c r="A44" s="69"/>
      <c r="B44" s="17"/>
      <c r="C44" s="17"/>
      <c r="D44" s="17"/>
      <c r="E44" s="17" t="s">
        <v>393</v>
      </c>
      <c r="F44" s="17"/>
    </row>
    <row r="45" spans="1:6" ht="12.75">
      <c r="A45" s="15"/>
      <c r="B45" s="17"/>
      <c r="C45" s="17"/>
      <c r="D45" s="17" t="s">
        <v>383</v>
      </c>
      <c r="E45" s="17" t="s">
        <v>384</v>
      </c>
      <c r="F45" s="17" t="s">
        <v>385</v>
      </c>
    </row>
    <row r="46" spans="1:6" ht="12.75">
      <c r="A46" s="118" t="s">
        <v>229</v>
      </c>
      <c r="B46" s="17" t="s">
        <v>411</v>
      </c>
      <c r="C46" s="17" t="s">
        <v>412</v>
      </c>
      <c r="D46" s="17" t="s">
        <v>388</v>
      </c>
      <c r="E46" s="17" t="s">
        <v>389</v>
      </c>
      <c r="F46" s="17" t="s">
        <v>390</v>
      </c>
    </row>
    <row r="47" spans="1:6" ht="12.75">
      <c r="A47" s="138"/>
      <c r="B47" s="139"/>
      <c r="C47" s="139"/>
      <c r="D47" s="15"/>
      <c r="E47" s="15"/>
      <c r="F47" s="15"/>
    </row>
    <row r="48" spans="1:6" ht="13.5">
      <c r="A48" s="68" t="s">
        <v>152</v>
      </c>
      <c r="B48" s="28"/>
      <c r="C48" s="28"/>
      <c r="D48" s="15"/>
      <c r="E48" s="15"/>
      <c r="F48" s="15"/>
    </row>
    <row r="49" spans="1:6" ht="12.75">
      <c r="A49" s="15" t="s">
        <v>121</v>
      </c>
      <c r="B49" s="15" t="s">
        <v>17</v>
      </c>
      <c r="C49" s="15">
        <v>100.6</v>
      </c>
      <c r="D49" s="15">
        <v>100.6</v>
      </c>
      <c r="E49" s="15">
        <v>100.6</v>
      </c>
      <c r="F49" s="15">
        <v>72.4</v>
      </c>
    </row>
    <row r="50" spans="1:6" ht="12.75">
      <c r="A50" s="15" t="s">
        <v>122</v>
      </c>
      <c r="B50" s="15">
        <v>42.7</v>
      </c>
      <c r="C50" s="15" t="s">
        <v>17</v>
      </c>
      <c r="D50" s="15">
        <v>42.7</v>
      </c>
      <c r="E50" s="15">
        <v>42.7</v>
      </c>
      <c r="F50" s="15">
        <v>1.1</v>
      </c>
    </row>
    <row r="51" spans="1:6" ht="12.75">
      <c r="A51" s="15" t="s">
        <v>124</v>
      </c>
      <c r="B51" s="15">
        <v>88.9</v>
      </c>
      <c r="C51" s="15" t="s">
        <v>17</v>
      </c>
      <c r="D51" s="15">
        <v>88.9</v>
      </c>
      <c r="E51" s="15">
        <v>88.9</v>
      </c>
      <c r="F51" s="15">
        <v>0.4</v>
      </c>
    </row>
    <row r="52" spans="1:6" ht="12.75">
      <c r="A52" s="15" t="s">
        <v>126</v>
      </c>
      <c r="B52" s="15">
        <v>62.3</v>
      </c>
      <c r="C52" s="15" t="s">
        <v>17</v>
      </c>
      <c r="D52" s="15">
        <v>62.3</v>
      </c>
      <c r="E52" s="15">
        <v>43.6</v>
      </c>
      <c r="F52" s="15">
        <v>0.3</v>
      </c>
    </row>
    <row r="53" spans="1:6" ht="12.75">
      <c r="A53" s="15" t="s">
        <v>128</v>
      </c>
      <c r="B53" s="15">
        <v>17.4</v>
      </c>
      <c r="C53" s="15" t="s">
        <v>17</v>
      </c>
      <c r="D53" s="15">
        <v>17.4</v>
      </c>
      <c r="E53" s="15">
        <v>8.7</v>
      </c>
      <c r="F53" s="15">
        <v>0.3</v>
      </c>
    </row>
    <row r="54" spans="1:6" ht="12.75">
      <c r="A54" s="15"/>
      <c r="B54" s="15"/>
      <c r="C54" s="15"/>
      <c r="D54" s="15"/>
      <c r="E54" s="15"/>
      <c r="F54" s="15"/>
    </row>
    <row r="55" spans="1:6" ht="13.5">
      <c r="A55" s="30" t="s">
        <v>234</v>
      </c>
      <c r="B55" s="30">
        <v>211.3</v>
      </c>
      <c r="C55" s="30">
        <v>100.6</v>
      </c>
      <c r="D55" s="30">
        <v>311.9</v>
      </c>
      <c r="E55" s="30">
        <v>284.5</v>
      </c>
      <c r="F55" s="30">
        <v>74.5</v>
      </c>
    </row>
    <row r="56" spans="1:6" s="79" customFormat="1" ht="13.5">
      <c r="A56" s="69"/>
      <c r="B56" s="69"/>
      <c r="C56" s="69"/>
      <c r="D56" s="69"/>
      <c r="E56" s="69"/>
      <c r="F56" s="69"/>
    </row>
    <row r="57" spans="1:5" s="79" customFormat="1" ht="13.5">
      <c r="A57" s="69"/>
      <c r="B57" s="17"/>
      <c r="C57" s="17"/>
      <c r="D57" s="17" t="s">
        <v>379</v>
      </c>
      <c r="E57" s="17"/>
    </row>
    <row r="58" spans="1:5" s="79" customFormat="1" ht="13.5">
      <c r="A58" s="69"/>
      <c r="B58" s="17"/>
      <c r="C58" s="17"/>
      <c r="D58" s="17" t="s">
        <v>393</v>
      </c>
      <c r="E58" s="17"/>
    </row>
    <row r="59" spans="1:5" s="79" customFormat="1" ht="13.5">
      <c r="A59" s="69"/>
      <c r="B59" s="17" t="s">
        <v>417</v>
      </c>
      <c r="C59" s="17" t="s">
        <v>383</v>
      </c>
      <c r="D59" s="17" t="s">
        <v>384</v>
      </c>
      <c r="E59" s="17" t="s">
        <v>385</v>
      </c>
    </row>
    <row r="60" spans="1:5" ht="12.75">
      <c r="A60" s="15"/>
      <c r="B60" s="17" t="s">
        <v>418</v>
      </c>
      <c r="C60" s="17" t="s">
        <v>388</v>
      </c>
      <c r="D60" s="17" t="s">
        <v>389</v>
      </c>
      <c r="E60" s="17" t="s">
        <v>390</v>
      </c>
    </row>
    <row r="61" spans="1:5" ht="13.5">
      <c r="A61" s="68" t="s">
        <v>419</v>
      </c>
      <c r="B61" s="28"/>
      <c r="C61" s="15"/>
      <c r="D61" s="15"/>
      <c r="E61" s="15"/>
    </row>
    <row r="62" spans="1:5" ht="12.75">
      <c r="A62" s="15" t="s">
        <v>192</v>
      </c>
      <c r="B62" s="15">
        <v>76.2</v>
      </c>
      <c r="C62" s="15">
        <v>76.2</v>
      </c>
      <c r="D62" s="15">
        <v>67.5</v>
      </c>
      <c r="E62" s="15">
        <v>65.6</v>
      </c>
    </row>
    <row r="63" spans="1:5" ht="12.75">
      <c r="A63" s="15"/>
      <c r="B63" s="15"/>
      <c r="C63" s="15"/>
      <c r="D63" s="15"/>
      <c r="E63" s="15"/>
    </row>
    <row r="64" spans="1:5" ht="13.5">
      <c r="A64" s="30" t="s">
        <v>242</v>
      </c>
      <c r="B64" s="30">
        <v>76.2</v>
      </c>
      <c r="C64" s="30">
        <v>76.2</v>
      </c>
      <c r="D64" s="30">
        <v>67.5</v>
      </c>
      <c r="E64" s="30">
        <v>65.6</v>
      </c>
    </row>
    <row r="65" spans="1:13" ht="13.5">
      <c r="A65" s="68"/>
      <c r="B65" s="28"/>
      <c r="C65" s="28"/>
      <c r="D65" s="28"/>
      <c r="E65" s="28"/>
      <c r="F65" s="28"/>
      <c r="G65" s="28"/>
      <c r="H65" s="28"/>
      <c r="I65" s="80"/>
      <c r="J65" s="15"/>
      <c r="K65" s="15"/>
      <c r="L65" s="15"/>
      <c r="M65" s="15"/>
    </row>
    <row r="66" spans="1:13" ht="12.75">
      <c r="A66" s="15"/>
      <c r="B66" s="28"/>
      <c r="C66" s="28"/>
      <c r="D66" s="28"/>
      <c r="E66" s="28"/>
      <c r="F66" s="28"/>
      <c r="G66" s="28"/>
      <c r="H66" s="28"/>
      <c r="I66" s="80"/>
      <c r="J66" s="15"/>
      <c r="K66" s="15"/>
      <c r="L66" s="15"/>
      <c r="M66" s="15"/>
    </row>
    <row r="67" spans="1:13" ht="12.75">
      <c r="A67" s="15"/>
      <c r="B67" s="28"/>
      <c r="C67" s="28"/>
      <c r="D67" s="28"/>
      <c r="E67" s="28"/>
      <c r="F67" s="28"/>
      <c r="G67" s="28"/>
      <c r="H67" s="28"/>
      <c r="I67" s="80"/>
      <c r="J67" s="15"/>
      <c r="K67" s="15"/>
      <c r="L67" s="15"/>
      <c r="M67" s="15"/>
    </row>
    <row r="68" spans="1:13" ht="12.75">
      <c r="A68" s="72"/>
      <c r="B68" s="78"/>
      <c r="C68" s="78"/>
      <c r="D68" s="78"/>
      <c r="E68" s="78"/>
      <c r="F68" s="78"/>
      <c r="G68" s="78"/>
      <c r="H68" s="78"/>
      <c r="I68" s="120"/>
      <c r="J68" s="15"/>
      <c r="K68" s="15"/>
      <c r="L68" s="15"/>
      <c r="M68" s="15"/>
    </row>
    <row r="69" spans="1:13" ht="13.5">
      <c r="A69" s="79"/>
      <c r="B69" s="70"/>
      <c r="C69" s="70"/>
      <c r="D69" s="70"/>
      <c r="E69" s="70"/>
      <c r="F69" s="70"/>
      <c r="G69" s="70"/>
      <c r="H69" s="70"/>
      <c r="I69" s="120"/>
      <c r="J69" s="15"/>
      <c r="K69" s="15"/>
      <c r="L69" s="15"/>
      <c r="M69" s="15"/>
    </row>
    <row r="70" spans="1:13" ht="12.75">
      <c r="A70" s="72"/>
      <c r="B70" s="72"/>
      <c r="C70" s="72"/>
      <c r="D70" s="72"/>
      <c r="E70" s="72"/>
      <c r="F70" s="72"/>
      <c r="G70" s="72"/>
      <c r="H70" s="72"/>
      <c r="I70" s="72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1:13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</row>
    <row r="135" spans="1:13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6" spans="1:13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</row>
    <row r="137" spans="1:13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39" spans="1:13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</row>
    <row r="140" spans="1:13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3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</row>
    <row r="142" spans="1:13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</row>
    <row r="143" spans="1:13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</row>
    <row r="144" spans="1:13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</row>
    <row r="145" spans="1:13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</row>
    <row r="146" spans="1:13" ht="12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</row>
    <row r="147" spans="1:13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</row>
    <row r="174" spans="1:13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</row>
    <row r="176" spans="1:13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</row>
    <row r="178" spans="1:13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</row>
    <row r="179" spans="1:13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</row>
    <row r="180" spans="1:13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</row>
    <row r="181" spans="1:13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</row>
    <row r="187" spans="1:13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</row>
    <row r="188" spans="1:13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</row>
    <row r="189" spans="1:13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</row>
    <row r="190" spans="1:1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</row>
    <row r="191" spans="1:13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</row>
    <row r="192" spans="1:13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</row>
    <row r="193" spans="1:13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</row>
    <row r="194" spans="1:13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</row>
    <row r="195" spans="1:13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</row>
    <row r="196" spans="1:13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</row>
    <row r="197" spans="1:13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</row>
    <row r="198" spans="1:13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</row>
    <row r="199" spans="1:13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</row>
    <row r="200" spans="1:13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</row>
    <row r="201" spans="1:13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</row>
    <row r="202" spans="1:13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</row>
    <row r="203" spans="1:13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</row>
    <row r="204" spans="1:13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</row>
    <row r="205" spans="1:13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</row>
    <row r="206" spans="1:13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4"/>
  <sheetViews>
    <sheetView zoomScale="75" zoomScaleNormal="75" zoomScalePageLayoutView="0" workbookViewId="0" topLeftCell="A22">
      <selection activeCell="B33" sqref="B33"/>
    </sheetView>
  </sheetViews>
  <sheetFormatPr defaultColWidth="9.140625" defaultRowHeight="12.75"/>
  <cols>
    <col min="1" max="1" width="39.57421875" style="0" customWidth="1"/>
    <col min="2" max="2" width="11.57421875" style="0" customWidth="1"/>
    <col min="3" max="3" width="10.28125" style="0" customWidth="1"/>
    <col min="4" max="4" width="12.00390625" style="0" customWidth="1"/>
    <col min="5" max="5" width="11.7109375" style="0" customWidth="1"/>
    <col min="6" max="7" width="11.28125" style="0" customWidth="1"/>
    <col min="8" max="8" width="10.421875" style="0" customWidth="1"/>
    <col min="9" max="9" width="10.28125" style="0" customWidth="1"/>
    <col min="10" max="10" width="11.421875" style="0" customWidth="1"/>
  </cols>
  <sheetData>
    <row r="1" spans="1:10" ht="12.75">
      <c r="A1" s="14" t="s">
        <v>538</v>
      </c>
      <c r="B1" s="15"/>
      <c r="C1" s="15"/>
      <c r="D1" s="15"/>
      <c r="E1" s="15"/>
      <c r="F1" s="15"/>
      <c r="G1" s="15"/>
      <c r="H1" s="15"/>
      <c r="I1" s="15"/>
      <c r="J1" s="15"/>
    </row>
    <row r="2" spans="1:14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.75">
      <c r="A3" s="14"/>
      <c r="B3" s="17"/>
      <c r="C3" s="17"/>
      <c r="D3" s="17" t="s">
        <v>379</v>
      </c>
      <c r="E3" s="17"/>
      <c r="F3" s="15"/>
      <c r="G3" s="15"/>
      <c r="H3" s="15"/>
      <c r="I3" s="15"/>
      <c r="J3" s="15"/>
      <c r="K3" s="15"/>
      <c r="M3" s="15"/>
      <c r="N3" s="15"/>
    </row>
    <row r="4" spans="1:6" ht="12.75">
      <c r="A4" s="15"/>
      <c r="B4" s="17" t="s">
        <v>380</v>
      </c>
      <c r="C4" s="17"/>
      <c r="D4" s="17" t="s">
        <v>393</v>
      </c>
      <c r="E4" s="17"/>
      <c r="F4" s="15"/>
    </row>
    <row r="5" spans="1:6" ht="12.75">
      <c r="A5" s="118" t="s">
        <v>229</v>
      </c>
      <c r="B5" s="17" t="s">
        <v>382</v>
      </c>
      <c r="C5" s="17" t="s">
        <v>383</v>
      </c>
      <c r="D5" s="17" t="s">
        <v>384</v>
      </c>
      <c r="E5" s="17" t="s">
        <v>385</v>
      </c>
      <c r="F5" s="15"/>
    </row>
    <row r="6" spans="1:6" ht="12.75">
      <c r="A6" s="15"/>
      <c r="B6" s="17" t="s">
        <v>387</v>
      </c>
      <c r="C6" s="17" t="s">
        <v>388</v>
      </c>
      <c r="D6" s="17" t="s">
        <v>389</v>
      </c>
      <c r="E6" s="17" t="s">
        <v>390</v>
      </c>
      <c r="F6" s="15"/>
    </row>
    <row r="7" spans="1:6" ht="13.5">
      <c r="A7" s="68" t="s">
        <v>150</v>
      </c>
      <c r="B7" s="55"/>
      <c r="C7" s="15"/>
      <c r="D7" s="15"/>
      <c r="E7" s="15"/>
      <c r="F7" s="15"/>
    </row>
    <row r="8" spans="1:6" ht="12.75">
      <c r="A8" s="15" t="s">
        <v>186</v>
      </c>
      <c r="B8" s="15">
        <v>386</v>
      </c>
      <c r="C8" s="15">
        <v>386</v>
      </c>
      <c r="D8" s="15">
        <v>250</v>
      </c>
      <c r="E8" s="15">
        <v>53.9</v>
      </c>
      <c r="F8" s="15"/>
    </row>
    <row r="9" spans="1:6" ht="12.75">
      <c r="A9" s="15" t="s">
        <v>18</v>
      </c>
      <c r="B9" s="15">
        <v>84.2</v>
      </c>
      <c r="C9" s="15">
        <v>84.2</v>
      </c>
      <c r="D9" s="15">
        <v>28.1</v>
      </c>
      <c r="E9" s="15">
        <v>58.9</v>
      </c>
      <c r="F9" s="15"/>
    </row>
    <row r="10" spans="1:6" ht="12.75">
      <c r="A10" s="15" t="s">
        <v>19</v>
      </c>
      <c r="B10" s="15">
        <v>20.8</v>
      </c>
      <c r="C10" s="15">
        <v>20.8</v>
      </c>
      <c r="D10" s="15">
        <v>20.8</v>
      </c>
      <c r="E10" s="15">
        <v>5.8</v>
      </c>
      <c r="F10" s="15"/>
    </row>
    <row r="11" spans="1:6" ht="12.75">
      <c r="A11" s="15" t="s">
        <v>24</v>
      </c>
      <c r="B11" s="15">
        <v>520.4</v>
      </c>
      <c r="C11" s="15">
        <v>520.4</v>
      </c>
      <c r="D11" s="15">
        <v>331.2</v>
      </c>
      <c r="E11" s="15">
        <v>254.3</v>
      </c>
      <c r="F11" s="15"/>
    </row>
    <row r="12" spans="1:6" ht="12.75">
      <c r="A12" s="15" t="s">
        <v>34</v>
      </c>
      <c r="B12" s="15">
        <v>28.1</v>
      </c>
      <c r="C12" s="15">
        <v>28.1</v>
      </c>
      <c r="D12" s="15">
        <v>28.1</v>
      </c>
      <c r="E12" s="15">
        <v>4.6</v>
      </c>
      <c r="F12" s="15"/>
    </row>
    <row r="13" spans="1:6" ht="12.75">
      <c r="A13" s="15" t="s">
        <v>39</v>
      </c>
      <c r="B13" s="15">
        <v>344.5</v>
      </c>
      <c r="C13" s="15">
        <v>344.5</v>
      </c>
      <c r="D13" s="15">
        <v>330.4</v>
      </c>
      <c r="E13" s="15">
        <v>27.7</v>
      </c>
      <c r="F13" s="15"/>
    </row>
    <row r="14" spans="1:6" ht="12.75">
      <c r="A14" s="15" t="s">
        <v>188</v>
      </c>
      <c r="B14" s="15">
        <v>60.5</v>
      </c>
      <c r="C14" s="15">
        <v>60.5</v>
      </c>
      <c r="D14" s="15">
        <v>60.5</v>
      </c>
      <c r="E14" s="15">
        <v>17.5</v>
      </c>
      <c r="F14" s="15"/>
    </row>
    <row r="15" spans="1:6" ht="12.75">
      <c r="A15" s="15" t="s">
        <v>189</v>
      </c>
      <c r="B15" s="15">
        <v>753.2</v>
      </c>
      <c r="C15" s="15">
        <v>753.2</v>
      </c>
      <c r="D15" s="15">
        <v>574.9</v>
      </c>
      <c r="E15" s="15">
        <v>353.9</v>
      </c>
      <c r="F15" s="15"/>
    </row>
    <row r="16" spans="1:6" ht="12.75">
      <c r="A16" s="15" t="s">
        <v>41</v>
      </c>
      <c r="B16" s="15">
        <v>81.5</v>
      </c>
      <c r="C16" s="15">
        <v>81.5</v>
      </c>
      <c r="D16" s="15">
        <v>81.5</v>
      </c>
      <c r="E16" s="15">
        <v>10.2</v>
      </c>
      <c r="F16" s="15"/>
    </row>
    <row r="17" spans="1:6" ht="12.75">
      <c r="A17" s="15" t="s">
        <v>43</v>
      </c>
      <c r="B17" s="15">
        <v>914.8</v>
      </c>
      <c r="C17" s="15">
        <v>914.8</v>
      </c>
      <c r="D17" s="15">
        <v>742.7</v>
      </c>
      <c r="E17" s="15">
        <v>312.6</v>
      </c>
      <c r="F17" s="15"/>
    </row>
    <row r="18" spans="1:6" ht="12.75">
      <c r="A18" s="15" t="s">
        <v>45</v>
      </c>
      <c r="B18" s="15">
        <v>210.4</v>
      </c>
      <c r="C18" s="15">
        <v>210.4</v>
      </c>
      <c r="D18" s="15">
        <v>210.4</v>
      </c>
      <c r="E18" s="15">
        <v>175</v>
      </c>
      <c r="F18" s="15"/>
    </row>
    <row r="19" spans="1:6" ht="12.75">
      <c r="A19" s="15" t="s">
        <v>58</v>
      </c>
      <c r="B19" s="15">
        <v>84.2</v>
      </c>
      <c r="C19" s="15">
        <v>84.2</v>
      </c>
      <c r="D19" s="15">
        <v>84.2</v>
      </c>
      <c r="E19" s="15">
        <v>4.7</v>
      </c>
      <c r="F19" s="15"/>
    </row>
    <row r="20" spans="1:6" ht="12.75">
      <c r="A20" s="15" t="s">
        <v>59</v>
      </c>
      <c r="B20" s="15">
        <v>66.6</v>
      </c>
      <c r="C20" s="15">
        <v>66.6</v>
      </c>
      <c r="D20" s="15">
        <v>66.6</v>
      </c>
      <c r="E20" s="15">
        <v>8.3</v>
      </c>
      <c r="F20" s="15"/>
    </row>
    <row r="21" spans="1:6" ht="12.75">
      <c r="A21" s="15" t="s">
        <v>61</v>
      </c>
      <c r="B21" s="15">
        <v>89.4</v>
      </c>
      <c r="C21" s="15">
        <v>89.4</v>
      </c>
      <c r="D21" s="15">
        <v>89.4</v>
      </c>
      <c r="E21" s="15">
        <v>17.9</v>
      </c>
      <c r="F21" s="15"/>
    </row>
    <row r="22" spans="1:6" ht="12.75">
      <c r="A22" s="15" t="s">
        <v>62</v>
      </c>
      <c r="B22" s="15">
        <v>97.4</v>
      </c>
      <c r="C22" s="15">
        <v>97.4</v>
      </c>
      <c r="D22" s="15">
        <v>32.5</v>
      </c>
      <c r="E22" s="15">
        <v>4.2</v>
      </c>
      <c r="F22" s="15"/>
    </row>
    <row r="23" spans="1:6" ht="12.75">
      <c r="A23" s="15" t="s">
        <v>63</v>
      </c>
      <c r="B23" s="15">
        <v>375.2</v>
      </c>
      <c r="C23" s="15">
        <v>375.2</v>
      </c>
      <c r="D23" s="15">
        <v>194.9</v>
      </c>
      <c r="E23" s="15">
        <v>48</v>
      </c>
      <c r="F23" s="15"/>
    </row>
    <row r="24" spans="1:6" ht="12.75">
      <c r="A24" s="15" t="s">
        <v>66</v>
      </c>
      <c r="B24" s="15">
        <v>54</v>
      </c>
      <c r="C24" s="15">
        <v>54</v>
      </c>
      <c r="D24" s="15">
        <v>54</v>
      </c>
      <c r="E24" s="15">
        <v>4.3</v>
      </c>
      <c r="F24" s="15"/>
    </row>
    <row r="25" spans="1:6" ht="12.75">
      <c r="A25" s="15" t="s">
        <v>67</v>
      </c>
      <c r="B25" s="15">
        <v>63.2</v>
      </c>
      <c r="C25" s="15">
        <v>63.2</v>
      </c>
      <c r="D25" s="15">
        <v>47.8</v>
      </c>
      <c r="E25" s="15">
        <v>6.3</v>
      </c>
      <c r="F25" s="15"/>
    </row>
    <row r="26" spans="1:6" ht="12.75">
      <c r="A26" s="15" t="s">
        <v>68</v>
      </c>
      <c r="B26" s="15">
        <v>238.6</v>
      </c>
      <c r="C26" s="15">
        <v>238.6</v>
      </c>
      <c r="D26" s="15">
        <v>206.1</v>
      </c>
      <c r="E26" s="15">
        <v>35.4</v>
      </c>
      <c r="F26" s="15"/>
    </row>
    <row r="27" spans="1:6" ht="12.75">
      <c r="A27" s="15"/>
      <c r="B27" s="15"/>
      <c r="C27" s="15"/>
      <c r="D27" s="15"/>
      <c r="E27" s="15"/>
      <c r="F27" s="15"/>
    </row>
    <row r="28" spans="1:6" ht="13.5">
      <c r="A28" s="30" t="s">
        <v>231</v>
      </c>
      <c r="B28" s="113">
        <v>4472.8</v>
      </c>
      <c r="C28" s="113">
        <v>4472.8</v>
      </c>
      <c r="D28" s="113">
        <v>3434</v>
      </c>
      <c r="E28" s="113">
        <v>1403.4</v>
      </c>
      <c r="F28" s="15"/>
    </row>
    <row r="29" spans="1:14" s="79" customFormat="1" ht="13.5">
      <c r="A29" s="69"/>
      <c r="B29" s="70"/>
      <c r="C29" s="70"/>
      <c r="D29" s="70"/>
      <c r="E29" s="70"/>
      <c r="F29" s="70"/>
      <c r="G29" s="78"/>
      <c r="H29" s="78"/>
      <c r="I29" s="75"/>
      <c r="J29" s="75"/>
      <c r="K29" s="72"/>
      <c r="L29" s="72"/>
      <c r="M29" s="72"/>
      <c r="N29" s="72"/>
    </row>
    <row r="30" spans="1:11" s="79" customFormat="1" ht="13.5">
      <c r="A30" s="69"/>
      <c r="B30" s="17"/>
      <c r="C30" s="17"/>
      <c r="D30" s="17"/>
      <c r="E30" s="17"/>
      <c r="F30" s="17"/>
      <c r="G30" s="17"/>
      <c r="H30" s="17"/>
      <c r="I30" s="17" t="s">
        <v>379</v>
      </c>
      <c r="J30" s="17"/>
      <c r="K30" s="72"/>
    </row>
    <row r="31" spans="1:11" s="79" customFormat="1" ht="12.75">
      <c r="A31" s="72"/>
      <c r="B31" s="17" t="s">
        <v>380</v>
      </c>
      <c r="C31" s="17"/>
      <c r="D31" s="17"/>
      <c r="E31" s="17"/>
      <c r="F31" s="17"/>
      <c r="G31" s="17"/>
      <c r="H31" s="17"/>
      <c r="I31" s="17" t="s">
        <v>393</v>
      </c>
      <c r="J31" s="17"/>
      <c r="K31" s="72"/>
    </row>
    <row r="32" spans="1:11" ht="12.75">
      <c r="A32" s="118" t="s">
        <v>229</v>
      </c>
      <c r="B32" s="17" t="s">
        <v>394</v>
      </c>
      <c r="C32" s="17"/>
      <c r="D32" s="17"/>
      <c r="E32" s="17" t="s">
        <v>395</v>
      </c>
      <c r="F32" s="17"/>
      <c r="G32" s="17"/>
      <c r="H32" s="17" t="s">
        <v>383</v>
      </c>
      <c r="I32" s="17" t="s">
        <v>384</v>
      </c>
      <c r="J32" s="17" t="s">
        <v>385</v>
      </c>
      <c r="K32" s="15"/>
    </row>
    <row r="33" spans="1:11" ht="12.75">
      <c r="A33" s="15"/>
      <c r="B33" s="17" t="s">
        <v>387</v>
      </c>
      <c r="C33" s="17" t="s">
        <v>399</v>
      </c>
      <c r="D33" s="17" t="s">
        <v>400</v>
      </c>
      <c r="E33" s="17" t="s">
        <v>402</v>
      </c>
      <c r="F33" s="17" t="s">
        <v>403</v>
      </c>
      <c r="G33" s="17" t="s">
        <v>427</v>
      </c>
      <c r="H33" s="17" t="s">
        <v>388</v>
      </c>
      <c r="I33" s="17" t="s">
        <v>389</v>
      </c>
      <c r="J33" s="17" t="s">
        <v>390</v>
      </c>
      <c r="K33" s="15"/>
    </row>
    <row r="34" spans="1:11" ht="13.5">
      <c r="A34" s="68" t="s">
        <v>222</v>
      </c>
      <c r="B34" s="55"/>
      <c r="C34" s="55"/>
      <c r="D34" s="55"/>
      <c r="E34" s="55"/>
      <c r="F34" s="55"/>
      <c r="G34" s="55"/>
      <c r="H34" s="15"/>
      <c r="I34" s="15"/>
      <c r="J34" s="15"/>
      <c r="K34" s="15"/>
    </row>
    <row r="35" spans="1:11" ht="12.75">
      <c r="A35" s="15" t="s">
        <v>179</v>
      </c>
      <c r="B35" s="26">
        <v>178.5</v>
      </c>
      <c r="C35" s="26">
        <v>89.4</v>
      </c>
      <c r="D35" s="26" t="s">
        <v>17</v>
      </c>
      <c r="E35" s="26" t="s">
        <v>17</v>
      </c>
      <c r="F35" s="26" t="s">
        <v>17</v>
      </c>
      <c r="G35" s="26" t="s">
        <v>17</v>
      </c>
      <c r="H35" s="26">
        <v>267.9</v>
      </c>
      <c r="I35" s="26">
        <v>267.9</v>
      </c>
      <c r="J35" s="26">
        <v>9.8</v>
      </c>
      <c r="K35" s="15"/>
    </row>
    <row r="36" spans="1:11" ht="12.75">
      <c r="A36" s="15" t="s">
        <v>72</v>
      </c>
      <c r="B36" s="26">
        <v>28.4</v>
      </c>
      <c r="C36" s="26" t="s">
        <v>17</v>
      </c>
      <c r="D36" s="26" t="s">
        <v>17</v>
      </c>
      <c r="E36" s="26" t="s">
        <v>17</v>
      </c>
      <c r="F36" s="26" t="s">
        <v>17</v>
      </c>
      <c r="G36" s="26">
        <v>89.4</v>
      </c>
      <c r="H36" s="26">
        <v>117.9</v>
      </c>
      <c r="I36" s="26">
        <v>117.9</v>
      </c>
      <c r="J36" s="26">
        <v>47.7</v>
      </c>
      <c r="K36" s="15"/>
    </row>
    <row r="37" spans="1:11" ht="12.75">
      <c r="A37" s="15" t="s">
        <v>592</v>
      </c>
      <c r="B37" s="26">
        <v>444.3</v>
      </c>
      <c r="C37" s="26" t="s">
        <v>17</v>
      </c>
      <c r="D37" s="26" t="s">
        <v>17</v>
      </c>
      <c r="E37" s="26">
        <v>45.5</v>
      </c>
      <c r="F37" s="26" t="s">
        <v>17</v>
      </c>
      <c r="G37" s="26" t="s">
        <v>17</v>
      </c>
      <c r="H37" s="26">
        <v>489.8</v>
      </c>
      <c r="I37" s="26">
        <v>489.8</v>
      </c>
      <c r="J37" s="26">
        <v>12.8</v>
      </c>
      <c r="K37" s="15"/>
    </row>
    <row r="38" spans="1:11" ht="12.75">
      <c r="A38" s="15" t="s">
        <v>82</v>
      </c>
      <c r="B38" s="26">
        <v>41.7</v>
      </c>
      <c r="C38" s="26" t="s">
        <v>17</v>
      </c>
      <c r="D38" s="26" t="s">
        <v>17</v>
      </c>
      <c r="E38" s="26" t="s">
        <v>17</v>
      </c>
      <c r="F38" s="26" t="s">
        <v>17</v>
      </c>
      <c r="G38" s="26" t="s">
        <v>17</v>
      </c>
      <c r="H38" s="26">
        <v>41.7</v>
      </c>
      <c r="I38" s="26">
        <v>41.7</v>
      </c>
      <c r="J38" s="26">
        <v>52.1</v>
      </c>
      <c r="K38" s="15"/>
    </row>
    <row r="39" spans="1:11" ht="12.75">
      <c r="A39" s="15" t="s">
        <v>83</v>
      </c>
      <c r="B39" s="26">
        <v>32.5</v>
      </c>
      <c r="C39" s="26" t="s">
        <v>17</v>
      </c>
      <c r="D39" s="26" t="s">
        <v>17</v>
      </c>
      <c r="E39" s="26" t="s">
        <v>17</v>
      </c>
      <c r="F39" s="26" t="s">
        <v>17</v>
      </c>
      <c r="G39" s="26" t="s">
        <v>17</v>
      </c>
      <c r="H39" s="26">
        <v>32.5</v>
      </c>
      <c r="I39" s="26">
        <v>32.5</v>
      </c>
      <c r="J39" s="26">
        <v>13.8</v>
      </c>
      <c r="K39" s="15"/>
    </row>
    <row r="40" spans="1:11" ht="12.75">
      <c r="A40" s="15" t="s">
        <v>84</v>
      </c>
      <c r="B40" s="26">
        <v>17.5</v>
      </c>
      <c r="C40" s="26" t="s">
        <v>17</v>
      </c>
      <c r="D40" s="26" t="s">
        <v>17</v>
      </c>
      <c r="E40" s="26" t="s">
        <v>17</v>
      </c>
      <c r="F40" s="26" t="s">
        <v>17</v>
      </c>
      <c r="G40" s="26" t="s">
        <v>17</v>
      </c>
      <c r="H40" s="26">
        <v>17.5</v>
      </c>
      <c r="I40" s="26">
        <v>17.5</v>
      </c>
      <c r="J40" s="26">
        <v>15</v>
      </c>
      <c r="K40" s="15"/>
    </row>
    <row r="41" spans="1:11" ht="12.75">
      <c r="A41" s="15" t="s">
        <v>93</v>
      </c>
      <c r="B41" s="26">
        <v>49.9</v>
      </c>
      <c r="C41" s="26" t="s">
        <v>17</v>
      </c>
      <c r="D41" s="26" t="s">
        <v>17</v>
      </c>
      <c r="E41" s="26" t="s">
        <v>17</v>
      </c>
      <c r="F41" s="26" t="s">
        <v>17</v>
      </c>
      <c r="G41" s="26" t="s">
        <v>17</v>
      </c>
      <c r="H41" s="26">
        <v>49.9</v>
      </c>
      <c r="I41" s="26">
        <v>49.9</v>
      </c>
      <c r="J41" s="26">
        <v>2.6</v>
      </c>
      <c r="K41" s="15"/>
    </row>
    <row r="42" spans="1:11" ht="12.75">
      <c r="A42" s="15" t="s">
        <v>95</v>
      </c>
      <c r="B42" s="26">
        <v>82</v>
      </c>
      <c r="C42" s="26">
        <v>9.6</v>
      </c>
      <c r="D42" s="26" t="s">
        <v>17</v>
      </c>
      <c r="E42" s="26" t="s">
        <v>17</v>
      </c>
      <c r="F42" s="26" t="s">
        <v>17</v>
      </c>
      <c r="G42" s="26" t="s">
        <v>17</v>
      </c>
      <c r="H42" s="26">
        <v>91.7</v>
      </c>
      <c r="I42" s="26">
        <v>91.7</v>
      </c>
      <c r="J42" s="26">
        <v>9.2</v>
      </c>
      <c r="K42" s="15"/>
    </row>
    <row r="43" spans="1:11" ht="12.75">
      <c r="A43" s="15" t="s">
        <v>96</v>
      </c>
      <c r="B43" s="26" t="s">
        <v>17</v>
      </c>
      <c r="C43" s="26" t="s">
        <v>17</v>
      </c>
      <c r="D43" s="26">
        <v>312.5</v>
      </c>
      <c r="E43" s="26">
        <v>286.5</v>
      </c>
      <c r="F43" s="26" t="s">
        <v>17</v>
      </c>
      <c r="G43" s="26" t="s">
        <v>17</v>
      </c>
      <c r="H43" s="26">
        <v>599</v>
      </c>
      <c r="I43" s="26">
        <v>599</v>
      </c>
      <c r="J43" s="26">
        <v>524.4</v>
      </c>
      <c r="K43" s="15"/>
    </row>
    <row r="44" spans="1:11" ht="12.75">
      <c r="A44" s="15" t="s">
        <v>102</v>
      </c>
      <c r="B44" s="26">
        <v>89.4</v>
      </c>
      <c r="C44" s="26" t="s">
        <v>17</v>
      </c>
      <c r="D44" s="26" t="s">
        <v>17</v>
      </c>
      <c r="E44" s="26" t="s">
        <v>17</v>
      </c>
      <c r="F44" s="26" t="s">
        <v>17</v>
      </c>
      <c r="G44" s="26" t="s">
        <v>17</v>
      </c>
      <c r="H44" s="26">
        <v>89.4</v>
      </c>
      <c r="I44" s="26">
        <v>89.4</v>
      </c>
      <c r="J44" s="26">
        <v>96.6</v>
      </c>
      <c r="K44" s="15"/>
    </row>
    <row r="45" spans="1:11" ht="12.75">
      <c r="A45" s="15" t="s">
        <v>104</v>
      </c>
      <c r="B45" s="26">
        <v>194.8</v>
      </c>
      <c r="C45" s="26" t="s">
        <v>17</v>
      </c>
      <c r="D45" s="26" t="s">
        <v>17</v>
      </c>
      <c r="E45" s="26" t="s">
        <v>17</v>
      </c>
      <c r="F45" s="26">
        <v>173.8</v>
      </c>
      <c r="G45" s="26" t="s">
        <v>17</v>
      </c>
      <c r="H45" s="26">
        <v>368.6</v>
      </c>
      <c r="I45" s="26">
        <v>368.6</v>
      </c>
      <c r="J45" s="26">
        <v>365.3</v>
      </c>
      <c r="K45" s="15"/>
    </row>
    <row r="46" spans="1:11" ht="12.75">
      <c r="A46" s="15" t="s">
        <v>105</v>
      </c>
      <c r="B46" s="26">
        <v>209.5</v>
      </c>
      <c r="C46" s="26" t="s">
        <v>17</v>
      </c>
      <c r="D46" s="26" t="s">
        <v>17</v>
      </c>
      <c r="E46" s="26" t="s">
        <v>17</v>
      </c>
      <c r="F46" s="26" t="s">
        <v>17</v>
      </c>
      <c r="G46" s="26" t="s">
        <v>17</v>
      </c>
      <c r="H46" s="26">
        <v>209.5</v>
      </c>
      <c r="I46" s="26">
        <v>209.5</v>
      </c>
      <c r="J46" s="26">
        <v>176.5</v>
      </c>
      <c r="K46" s="15"/>
    </row>
    <row r="47" spans="1:11" ht="12.75">
      <c r="A47" s="15" t="s">
        <v>108</v>
      </c>
      <c r="B47" s="26">
        <v>235.2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235.2</v>
      </c>
      <c r="I47" s="26">
        <v>235.2</v>
      </c>
      <c r="J47" s="26">
        <v>1.7</v>
      </c>
      <c r="K47" s="15"/>
    </row>
    <row r="48" spans="1:11" ht="12.75">
      <c r="A48" s="15" t="s">
        <v>182</v>
      </c>
      <c r="B48" s="26">
        <v>346.7</v>
      </c>
      <c r="C48" s="26" t="s">
        <v>17</v>
      </c>
      <c r="D48" s="26" t="s">
        <v>17</v>
      </c>
      <c r="E48" s="26" t="s">
        <v>17</v>
      </c>
      <c r="F48" s="26" t="s">
        <v>17</v>
      </c>
      <c r="G48" s="26" t="s">
        <v>17</v>
      </c>
      <c r="H48" s="26">
        <v>346.7</v>
      </c>
      <c r="I48" s="26">
        <v>346.7</v>
      </c>
      <c r="J48" s="26">
        <v>6</v>
      </c>
      <c r="K48" s="15"/>
    </row>
    <row r="49" spans="1:11" ht="12.75">
      <c r="A49" s="15" t="s">
        <v>110</v>
      </c>
      <c r="B49" s="26">
        <v>49.9</v>
      </c>
      <c r="C49" s="26" t="s">
        <v>17</v>
      </c>
      <c r="D49" s="26" t="s">
        <v>17</v>
      </c>
      <c r="E49" s="26" t="s">
        <v>17</v>
      </c>
      <c r="F49" s="26" t="s">
        <v>17</v>
      </c>
      <c r="G49" s="26" t="s">
        <v>17</v>
      </c>
      <c r="H49" s="26">
        <v>49.9</v>
      </c>
      <c r="I49" s="26">
        <v>49.9</v>
      </c>
      <c r="J49" s="26">
        <v>49.4</v>
      </c>
      <c r="K49" s="15"/>
    </row>
    <row r="50" spans="1:11" ht="12.75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15"/>
    </row>
    <row r="51" spans="1:11" ht="13.5">
      <c r="A51" s="30" t="s">
        <v>232</v>
      </c>
      <c r="B51" s="115">
        <v>2000.3</v>
      </c>
      <c r="C51" s="98">
        <v>99.1</v>
      </c>
      <c r="D51" s="98">
        <v>312.5</v>
      </c>
      <c r="E51" s="98">
        <v>332</v>
      </c>
      <c r="F51" s="98">
        <v>173.8</v>
      </c>
      <c r="G51" s="98">
        <v>89.4</v>
      </c>
      <c r="H51" s="115">
        <v>3007.2</v>
      </c>
      <c r="I51" s="115">
        <v>3007.2</v>
      </c>
      <c r="J51" s="115">
        <v>1382.8</v>
      </c>
      <c r="K51" s="15"/>
    </row>
    <row r="52" spans="1:14" s="79" customFormat="1" ht="13.5">
      <c r="A52" s="69"/>
      <c r="B52" s="70"/>
      <c r="C52" s="70"/>
      <c r="D52" s="70"/>
      <c r="E52" s="70"/>
      <c r="F52" s="70"/>
      <c r="G52" s="70"/>
      <c r="H52" s="70"/>
      <c r="I52" s="70"/>
      <c r="J52" s="78"/>
      <c r="K52" s="72"/>
      <c r="L52" s="72"/>
      <c r="M52" s="72"/>
      <c r="N52" s="72"/>
    </row>
    <row r="53" spans="1:14" s="79" customFormat="1" ht="13.5">
      <c r="A53" s="69"/>
      <c r="B53" s="17"/>
      <c r="C53" s="17"/>
      <c r="D53" s="17" t="s">
        <v>379</v>
      </c>
      <c r="E53" s="17"/>
      <c r="F53" s="15"/>
      <c r="G53" s="15"/>
      <c r="H53" s="15"/>
      <c r="I53" s="15"/>
      <c r="J53" s="15"/>
      <c r="K53" s="15"/>
      <c r="M53" s="15"/>
      <c r="N53" s="72"/>
    </row>
    <row r="54" spans="1:6" s="79" customFormat="1" ht="12.75">
      <c r="A54" s="72"/>
      <c r="B54" s="17"/>
      <c r="C54" s="17"/>
      <c r="D54" s="17" t="s">
        <v>393</v>
      </c>
      <c r="E54" s="17"/>
      <c r="F54" s="72"/>
    </row>
    <row r="55" spans="1:6" ht="12.75">
      <c r="A55" s="118" t="s">
        <v>229</v>
      </c>
      <c r="B55" s="17"/>
      <c r="C55" s="17" t="s">
        <v>383</v>
      </c>
      <c r="D55" s="17" t="s">
        <v>384</v>
      </c>
      <c r="E55" s="17" t="s">
        <v>385</v>
      </c>
      <c r="F55" s="15"/>
    </row>
    <row r="56" spans="1:6" ht="12.75">
      <c r="A56" s="15"/>
      <c r="B56" s="17" t="s">
        <v>411</v>
      </c>
      <c r="C56" s="17" t="s">
        <v>388</v>
      </c>
      <c r="D56" s="17" t="s">
        <v>389</v>
      </c>
      <c r="E56" s="17" t="s">
        <v>390</v>
      </c>
      <c r="F56" s="15"/>
    </row>
    <row r="57" spans="1:6" ht="13.5">
      <c r="A57" s="68" t="s">
        <v>152</v>
      </c>
      <c r="B57" s="55"/>
      <c r="C57" s="15"/>
      <c r="D57" s="15"/>
      <c r="E57" s="15"/>
      <c r="F57" s="15"/>
    </row>
    <row r="58" spans="1:6" ht="12.75">
      <c r="A58" s="15" t="s">
        <v>120</v>
      </c>
      <c r="B58" s="15">
        <v>91.3</v>
      </c>
      <c r="C58" s="15">
        <v>91.3</v>
      </c>
      <c r="D58" s="15">
        <v>91.3</v>
      </c>
      <c r="E58" s="15">
        <v>0.5</v>
      </c>
      <c r="F58" s="15"/>
    </row>
    <row r="59" spans="1:6" ht="12.75">
      <c r="A59" s="15" t="s">
        <v>122</v>
      </c>
      <c r="B59" s="15">
        <v>348</v>
      </c>
      <c r="C59" s="15">
        <v>348</v>
      </c>
      <c r="D59" s="15">
        <v>348</v>
      </c>
      <c r="E59" s="15">
        <v>9.3</v>
      </c>
      <c r="F59" s="15"/>
    </row>
    <row r="60" spans="1:6" ht="12.75">
      <c r="A60" s="15" t="s">
        <v>124</v>
      </c>
      <c r="B60" s="15">
        <v>225.9</v>
      </c>
      <c r="C60" s="15">
        <v>225.9</v>
      </c>
      <c r="D60" s="15">
        <v>205.1</v>
      </c>
      <c r="E60" s="15">
        <v>0.9</v>
      </c>
      <c r="F60" s="15"/>
    </row>
    <row r="61" spans="1:6" ht="12.75">
      <c r="A61" s="15" t="s">
        <v>126</v>
      </c>
      <c r="B61" s="15">
        <v>413</v>
      </c>
      <c r="C61" s="15">
        <v>413</v>
      </c>
      <c r="D61" s="15">
        <v>347.8</v>
      </c>
      <c r="E61" s="15">
        <v>2.2</v>
      </c>
      <c r="F61" s="15"/>
    </row>
    <row r="62" spans="1:6" ht="12.75">
      <c r="A62" s="15" t="s">
        <v>127</v>
      </c>
      <c r="B62" s="15">
        <v>66.6</v>
      </c>
      <c r="C62" s="15">
        <v>66.6</v>
      </c>
      <c r="D62" s="15">
        <v>66.6</v>
      </c>
      <c r="E62" s="15">
        <v>8.3</v>
      </c>
      <c r="F62" s="15"/>
    </row>
    <row r="63" spans="1:6" ht="12.75">
      <c r="A63" s="15"/>
      <c r="B63" s="15"/>
      <c r="C63" s="15"/>
      <c r="D63" s="15"/>
      <c r="E63" s="15"/>
      <c r="F63" s="15"/>
    </row>
    <row r="64" spans="1:6" ht="13.5">
      <c r="A64" s="30" t="s">
        <v>234</v>
      </c>
      <c r="B64" s="113">
        <v>1144.8</v>
      </c>
      <c r="C64" s="113">
        <v>1144.8</v>
      </c>
      <c r="D64" s="113">
        <v>1058.8</v>
      </c>
      <c r="E64" s="30">
        <v>21.2</v>
      </c>
      <c r="F64" s="15"/>
    </row>
    <row r="65" spans="1:6" s="79" customFormat="1" ht="13.5">
      <c r="A65" s="69"/>
      <c r="B65" s="117"/>
      <c r="C65" s="117"/>
      <c r="D65" s="117"/>
      <c r="E65" s="69"/>
      <c r="F65" s="72"/>
    </row>
    <row r="66" spans="1:7" s="79" customFormat="1" ht="13.5">
      <c r="A66" s="69"/>
      <c r="B66" s="17"/>
      <c r="C66" s="17"/>
      <c r="D66" s="17" t="s">
        <v>379</v>
      </c>
      <c r="E66" s="17"/>
      <c r="F66" s="72"/>
      <c r="G66" s="72"/>
    </row>
    <row r="67" spans="1:14" s="79" customFormat="1" ht="13.5">
      <c r="A67" s="69"/>
      <c r="B67" s="17"/>
      <c r="C67" s="17"/>
      <c r="D67" s="17" t="s">
        <v>393</v>
      </c>
      <c r="E67" s="17"/>
      <c r="F67" s="15"/>
      <c r="G67" s="15"/>
      <c r="H67" s="15"/>
      <c r="I67" s="15"/>
      <c r="J67" s="15"/>
      <c r="K67" s="15"/>
      <c r="M67" s="15"/>
      <c r="N67" s="72"/>
    </row>
    <row r="68" spans="1:6" s="79" customFormat="1" ht="13.5">
      <c r="A68" s="69"/>
      <c r="B68" s="17" t="s">
        <v>417</v>
      </c>
      <c r="C68" s="17" t="s">
        <v>383</v>
      </c>
      <c r="D68" s="17" t="s">
        <v>384</v>
      </c>
      <c r="E68" s="17" t="s">
        <v>385</v>
      </c>
      <c r="F68" s="72"/>
    </row>
    <row r="69" spans="1:6" ht="12.75">
      <c r="A69" s="15"/>
      <c r="B69" s="17" t="s">
        <v>418</v>
      </c>
      <c r="C69" s="17" t="s">
        <v>388</v>
      </c>
      <c r="D69" s="17" t="s">
        <v>389</v>
      </c>
      <c r="E69" s="17" t="s">
        <v>390</v>
      </c>
      <c r="F69" s="15"/>
    </row>
    <row r="70" spans="1:6" ht="13.5">
      <c r="A70" s="68" t="s">
        <v>419</v>
      </c>
      <c r="F70" s="15"/>
    </row>
    <row r="71" spans="1:6" ht="12.75">
      <c r="A71" s="15" t="s">
        <v>192</v>
      </c>
      <c r="B71" s="15">
        <v>753.6</v>
      </c>
      <c r="C71" s="15">
        <v>753.6</v>
      </c>
      <c r="D71" s="15">
        <v>746.2</v>
      </c>
      <c r="E71" s="15">
        <v>972.2</v>
      </c>
      <c r="F71" s="15"/>
    </row>
    <row r="72" spans="1:6" ht="12.75">
      <c r="A72" s="15" t="s">
        <v>133</v>
      </c>
      <c r="B72" s="15">
        <v>106.2</v>
      </c>
      <c r="C72" s="15">
        <v>106.2</v>
      </c>
      <c r="D72" s="15">
        <v>106.2</v>
      </c>
      <c r="E72" s="15">
        <v>4.4</v>
      </c>
      <c r="F72" s="15"/>
    </row>
    <row r="73" spans="1:6" ht="12.75">
      <c r="A73" s="15"/>
      <c r="B73" s="15"/>
      <c r="C73" s="15"/>
      <c r="D73" s="15"/>
      <c r="E73" s="15"/>
      <c r="F73" s="15"/>
    </row>
    <row r="74" spans="1:6" ht="13.5">
      <c r="A74" s="30" t="s">
        <v>242</v>
      </c>
      <c r="B74" s="30">
        <v>859.8</v>
      </c>
      <c r="C74" s="30">
        <v>859.8</v>
      </c>
      <c r="D74" s="30">
        <v>852.4</v>
      </c>
      <c r="E74" s="30">
        <v>976.6</v>
      </c>
      <c r="F74" s="15"/>
    </row>
    <row r="75" spans="1:14" ht="13.5">
      <c r="A75" s="68"/>
      <c r="B75" s="28"/>
      <c r="C75" s="28"/>
      <c r="D75" s="28"/>
      <c r="E75" s="28"/>
      <c r="F75" s="28"/>
      <c r="G75" s="28"/>
      <c r="H75" s="28"/>
      <c r="I75" s="55"/>
      <c r="J75" s="55"/>
      <c r="K75" s="15"/>
      <c r="L75" s="15"/>
      <c r="M75" s="15"/>
      <c r="N75" s="15"/>
    </row>
    <row r="76" spans="1:14" ht="13.5">
      <c r="A76" s="68"/>
      <c r="B76" s="28"/>
      <c r="C76" s="28"/>
      <c r="D76" s="28"/>
      <c r="E76" s="28"/>
      <c r="F76" s="28"/>
      <c r="G76" s="28"/>
      <c r="H76" s="28"/>
      <c r="I76" s="55"/>
      <c r="J76" s="55"/>
      <c r="K76" s="15"/>
      <c r="L76" s="15"/>
      <c r="M76" s="15"/>
      <c r="N76" s="15"/>
    </row>
    <row r="77" spans="1:14" ht="12.75">
      <c r="A77" s="15"/>
      <c r="B77" s="28"/>
      <c r="C77" s="28"/>
      <c r="D77" s="28"/>
      <c r="E77" s="28"/>
      <c r="F77" s="28"/>
      <c r="G77" s="28"/>
      <c r="H77" s="28"/>
      <c r="I77" s="55"/>
      <c r="J77" s="55"/>
      <c r="K77" s="15"/>
      <c r="L77" s="15"/>
      <c r="M77" s="15"/>
      <c r="N77" s="15"/>
    </row>
    <row r="78" spans="1:14" ht="12.75">
      <c r="A78" s="72"/>
      <c r="B78" s="78"/>
      <c r="C78" s="78"/>
      <c r="D78" s="78"/>
      <c r="E78" s="78"/>
      <c r="F78" s="78"/>
      <c r="G78" s="78"/>
      <c r="H78" s="78"/>
      <c r="I78" s="75"/>
      <c r="J78" s="55"/>
      <c r="K78" s="15"/>
      <c r="L78" s="15"/>
      <c r="M78" s="15"/>
      <c r="N78" s="15"/>
    </row>
    <row r="79" spans="1:14" ht="12.75">
      <c r="A79" s="72"/>
      <c r="B79" s="78"/>
      <c r="C79" s="78"/>
      <c r="D79" s="78"/>
      <c r="E79" s="78"/>
      <c r="F79" s="78"/>
      <c r="G79" s="78"/>
      <c r="H79" s="78"/>
      <c r="I79" s="75"/>
      <c r="J79" s="55"/>
      <c r="K79" s="15"/>
      <c r="L79" s="15"/>
      <c r="M79" s="15"/>
      <c r="N79" s="15"/>
    </row>
    <row r="80" spans="1:14" ht="13.5">
      <c r="A80" s="72"/>
      <c r="B80" s="70"/>
      <c r="C80" s="70"/>
      <c r="D80" s="70"/>
      <c r="E80" s="70"/>
      <c r="F80" s="70"/>
      <c r="G80" s="70"/>
      <c r="H80" s="78"/>
      <c r="I80" s="75"/>
      <c r="J80" s="55"/>
      <c r="K80" s="15"/>
      <c r="L80" s="15"/>
      <c r="M80" s="15"/>
      <c r="N80" s="15"/>
    </row>
    <row r="81" spans="1:10" ht="12.75">
      <c r="A81" s="72"/>
      <c r="B81" s="75"/>
      <c r="C81" s="75"/>
      <c r="D81" s="75"/>
      <c r="E81" s="75"/>
      <c r="F81" s="75"/>
      <c r="G81" s="75"/>
      <c r="H81" s="75"/>
      <c r="I81" s="75"/>
      <c r="J81" s="55"/>
    </row>
    <row r="82" spans="1:10" ht="12.75">
      <c r="A82" s="72"/>
      <c r="B82" s="72"/>
      <c r="C82" s="140"/>
      <c r="D82" s="72"/>
      <c r="E82" s="140"/>
      <c r="F82" s="72"/>
      <c r="G82" s="72"/>
      <c r="H82" s="72"/>
      <c r="I82" s="72"/>
      <c r="J82" s="15"/>
    </row>
    <row r="83" spans="1:9" ht="12.75">
      <c r="A83" s="79"/>
      <c r="B83" s="79"/>
      <c r="C83" s="79"/>
      <c r="D83" s="79"/>
      <c r="E83" s="79"/>
      <c r="F83" s="79"/>
      <c r="G83" s="79"/>
      <c r="H83" s="79"/>
      <c r="I83" s="79"/>
    </row>
    <row r="84" spans="1:9" ht="12.75">
      <c r="A84" s="79"/>
      <c r="B84" s="79"/>
      <c r="C84" s="79"/>
      <c r="D84" s="79"/>
      <c r="E84" s="79"/>
      <c r="F84" s="79"/>
      <c r="G84" s="79"/>
      <c r="H84" s="79"/>
      <c r="I84" s="7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45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3.7109375" style="0" customWidth="1"/>
    <col min="3" max="3" width="10.28125" style="0" customWidth="1"/>
    <col min="4" max="4" width="9.57421875" style="0" customWidth="1"/>
  </cols>
  <sheetData>
    <row r="1" spans="1:13" ht="12.75">
      <c r="A1" s="14" t="s">
        <v>541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8" ht="12.75">
      <c r="A3" s="14"/>
      <c r="B3" s="17"/>
      <c r="C3" s="17"/>
      <c r="D3" s="17"/>
      <c r="E3" s="17" t="s">
        <v>379</v>
      </c>
      <c r="F3" s="17"/>
      <c r="G3" s="15"/>
      <c r="H3" s="15"/>
    </row>
    <row r="4" spans="1:8" ht="12.75">
      <c r="A4" s="15"/>
      <c r="B4" s="17"/>
      <c r="C4" s="17" t="s">
        <v>380</v>
      </c>
      <c r="D4" s="17"/>
      <c r="E4" s="17" t="s">
        <v>393</v>
      </c>
      <c r="F4" s="17"/>
      <c r="G4" s="15"/>
      <c r="H4" s="15"/>
    </row>
    <row r="5" spans="1:8" ht="12.75">
      <c r="A5" s="118" t="s">
        <v>229</v>
      </c>
      <c r="B5" s="17"/>
      <c r="C5" s="17" t="s">
        <v>382</v>
      </c>
      <c r="D5" s="17" t="s">
        <v>383</v>
      </c>
      <c r="E5" s="17" t="s">
        <v>384</v>
      </c>
      <c r="F5" s="17" t="s">
        <v>385</v>
      </c>
      <c r="G5" s="15"/>
      <c r="H5" s="15"/>
    </row>
    <row r="6" spans="1:8" ht="12.75">
      <c r="A6" s="15"/>
      <c r="B6" s="17" t="s">
        <v>432</v>
      </c>
      <c r="C6" s="17" t="s">
        <v>387</v>
      </c>
      <c r="D6" s="17" t="s">
        <v>388</v>
      </c>
      <c r="E6" s="17" t="s">
        <v>389</v>
      </c>
      <c r="F6" s="17" t="s">
        <v>390</v>
      </c>
      <c r="G6" s="15"/>
      <c r="H6" s="15"/>
    </row>
    <row r="7" spans="1:8" ht="13.5">
      <c r="A7" s="68" t="s">
        <v>150</v>
      </c>
      <c r="B7" s="19"/>
      <c r="C7" s="19"/>
      <c r="D7" s="19"/>
      <c r="E7" s="26"/>
      <c r="F7" s="26"/>
      <c r="G7" s="15"/>
      <c r="H7" s="15"/>
    </row>
    <row r="8" spans="1:8" ht="12.75">
      <c r="A8" s="15" t="s">
        <v>186</v>
      </c>
      <c r="B8" s="26" t="s">
        <v>17</v>
      </c>
      <c r="C8" s="26">
        <v>5.7</v>
      </c>
      <c r="D8" s="26">
        <v>5.7</v>
      </c>
      <c r="E8" s="26">
        <v>5.7</v>
      </c>
      <c r="F8" s="26">
        <v>4.2</v>
      </c>
      <c r="G8" s="15"/>
      <c r="H8" s="15"/>
    </row>
    <row r="9" spans="1:8" ht="12.75">
      <c r="A9" s="15" t="s">
        <v>433</v>
      </c>
      <c r="B9" s="26" t="s">
        <v>17</v>
      </c>
      <c r="C9" s="26">
        <v>16.9</v>
      </c>
      <c r="D9" s="26">
        <v>16.9</v>
      </c>
      <c r="E9" s="26">
        <v>10.4</v>
      </c>
      <c r="F9" s="26">
        <v>31.1</v>
      </c>
      <c r="G9" s="15"/>
      <c r="H9" s="15"/>
    </row>
    <row r="10" spans="1:8" ht="12.75">
      <c r="A10" s="15" t="s">
        <v>32</v>
      </c>
      <c r="B10" s="26">
        <v>28.8</v>
      </c>
      <c r="C10" s="26">
        <v>13.3</v>
      </c>
      <c r="D10" s="26">
        <v>42.1</v>
      </c>
      <c r="E10" s="26">
        <v>34.2</v>
      </c>
      <c r="F10" s="26">
        <v>52.1</v>
      </c>
      <c r="G10" s="15"/>
      <c r="H10" s="15"/>
    </row>
    <row r="11" spans="1:8" ht="12.75">
      <c r="A11" s="15" t="s">
        <v>33</v>
      </c>
      <c r="B11" s="26">
        <v>28.8</v>
      </c>
      <c r="C11" s="26" t="s">
        <v>17</v>
      </c>
      <c r="D11" s="26">
        <v>28.8</v>
      </c>
      <c r="E11" s="26">
        <v>28.8</v>
      </c>
      <c r="F11" s="26">
        <v>25.9</v>
      </c>
      <c r="G11" s="15"/>
      <c r="H11" s="15"/>
    </row>
    <row r="12" spans="1:8" ht="12.75">
      <c r="A12" s="15" t="s">
        <v>434</v>
      </c>
      <c r="B12" s="26">
        <v>28.8</v>
      </c>
      <c r="C12" s="26" t="s">
        <v>17</v>
      </c>
      <c r="D12" s="26">
        <v>28.8</v>
      </c>
      <c r="E12" s="26">
        <v>28.8</v>
      </c>
      <c r="F12" s="26">
        <v>25.9</v>
      </c>
      <c r="G12" s="15"/>
      <c r="H12" s="15"/>
    </row>
    <row r="13" spans="1:8" ht="12.75">
      <c r="A13" s="15" t="s">
        <v>47</v>
      </c>
      <c r="B13" s="26">
        <v>254.2</v>
      </c>
      <c r="C13" s="26">
        <v>68.8</v>
      </c>
      <c r="D13" s="26">
        <v>323</v>
      </c>
      <c r="E13" s="26">
        <v>60.1</v>
      </c>
      <c r="F13" s="26">
        <v>59</v>
      </c>
      <c r="G13" s="15"/>
      <c r="H13" s="15"/>
    </row>
    <row r="14" spans="1:8" ht="12.75">
      <c r="A14" s="15" t="s">
        <v>48</v>
      </c>
      <c r="B14" s="26" t="s">
        <v>17</v>
      </c>
      <c r="C14" s="26">
        <v>5.4</v>
      </c>
      <c r="D14" s="26">
        <v>5.4</v>
      </c>
      <c r="E14" s="26">
        <v>5.4</v>
      </c>
      <c r="F14" s="26">
        <v>1.2</v>
      </c>
      <c r="G14" s="15"/>
      <c r="H14" s="15"/>
    </row>
    <row r="15" spans="1:8" ht="12.75">
      <c r="A15" s="15" t="s">
        <v>435</v>
      </c>
      <c r="B15" s="26">
        <v>120.5</v>
      </c>
      <c r="C15" s="26">
        <v>20</v>
      </c>
      <c r="D15" s="26">
        <v>140.6</v>
      </c>
      <c r="E15" s="26">
        <v>58.6</v>
      </c>
      <c r="F15" s="26">
        <v>145.5</v>
      </c>
      <c r="G15" s="15"/>
      <c r="H15" s="15"/>
    </row>
    <row r="16" spans="1:8" ht="12.75">
      <c r="A16" s="15" t="s">
        <v>52</v>
      </c>
      <c r="B16" s="26" t="s">
        <v>17</v>
      </c>
      <c r="C16" s="26">
        <v>3.9</v>
      </c>
      <c r="D16" s="26">
        <v>3.9</v>
      </c>
      <c r="E16" s="26">
        <v>3.9</v>
      </c>
      <c r="F16" s="26">
        <v>6.3</v>
      </c>
      <c r="G16" s="15"/>
      <c r="H16" s="15"/>
    </row>
    <row r="17" spans="1:8" ht="12.75">
      <c r="A17" s="15" t="s">
        <v>54</v>
      </c>
      <c r="B17" s="26" t="s">
        <v>17</v>
      </c>
      <c r="C17" s="26">
        <v>1.5</v>
      </c>
      <c r="D17" s="26">
        <v>1.5</v>
      </c>
      <c r="E17" s="26">
        <v>1.5</v>
      </c>
      <c r="F17" s="26">
        <v>3.3</v>
      </c>
      <c r="G17" s="15"/>
      <c r="H17" s="15"/>
    </row>
    <row r="18" spans="1:8" ht="12.75">
      <c r="A18" s="15" t="s">
        <v>56</v>
      </c>
      <c r="B18" s="26" t="s">
        <v>17</v>
      </c>
      <c r="C18" s="26">
        <v>36.5</v>
      </c>
      <c r="D18" s="26">
        <v>36.5</v>
      </c>
      <c r="E18" s="26">
        <v>18.2</v>
      </c>
      <c r="F18" s="26">
        <v>5.5</v>
      </c>
      <c r="G18" s="15"/>
      <c r="H18" s="15"/>
    </row>
    <row r="19" spans="1:8" ht="12.75">
      <c r="A19" s="15"/>
      <c r="B19" s="26"/>
      <c r="C19" s="26"/>
      <c r="D19" s="26"/>
      <c r="E19" s="26"/>
      <c r="F19" s="26"/>
      <c r="G19" s="15"/>
      <c r="H19" s="15"/>
    </row>
    <row r="20" spans="1:8" ht="13.5">
      <c r="A20" s="30" t="s">
        <v>231</v>
      </c>
      <c r="B20" s="98">
        <v>461.2</v>
      </c>
      <c r="C20" s="98">
        <v>172</v>
      </c>
      <c r="D20" s="98">
        <v>633.1</v>
      </c>
      <c r="E20" s="98">
        <v>255.7</v>
      </c>
      <c r="F20" s="98">
        <v>360</v>
      </c>
      <c r="G20" s="15"/>
      <c r="H20" s="15"/>
    </row>
    <row r="21" spans="1:8" ht="12.75">
      <c r="A21" s="15"/>
      <c r="B21" s="28"/>
      <c r="C21" s="28"/>
      <c r="D21" s="28"/>
      <c r="E21" s="80"/>
      <c r="F21" s="15"/>
      <c r="G21" s="15"/>
      <c r="H21" s="15"/>
    </row>
    <row r="22" spans="1:12" s="79" customFormat="1" ht="13.5">
      <c r="A22" s="69"/>
      <c r="B22" s="17"/>
      <c r="C22" s="17"/>
      <c r="D22" s="17"/>
      <c r="E22" s="17"/>
      <c r="F22" s="17" t="s">
        <v>379</v>
      </c>
      <c r="G22" s="17"/>
      <c r="H22" s="15"/>
      <c r="J22" s="15"/>
      <c r="K22" s="72"/>
      <c r="L22" s="72"/>
    </row>
    <row r="23" spans="1:9" s="79" customFormat="1" ht="13.5">
      <c r="A23" s="69"/>
      <c r="B23" s="17" t="s">
        <v>380</v>
      </c>
      <c r="C23" s="17"/>
      <c r="D23" s="17"/>
      <c r="E23" s="17"/>
      <c r="F23" s="17" t="s">
        <v>393</v>
      </c>
      <c r="G23" s="17"/>
      <c r="H23" s="72"/>
      <c r="I23" s="72"/>
    </row>
    <row r="24" spans="1:9" s="79" customFormat="1" ht="12.75">
      <c r="A24" s="73"/>
      <c r="B24" s="17" t="s">
        <v>394</v>
      </c>
      <c r="C24" s="17"/>
      <c r="D24" s="17" t="s">
        <v>395</v>
      </c>
      <c r="E24" s="17" t="s">
        <v>383</v>
      </c>
      <c r="F24" s="17" t="s">
        <v>384</v>
      </c>
      <c r="G24" s="17" t="s">
        <v>385</v>
      </c>
      <c r="H24" s="72"/>
      <c r="I24" s="72"/>
    </row>
    <row r="25" spans="1:9" ht="12.75">
      <c r="A25" s="15"/>
      <c r="B25" s="17" t="s">
        <v>387</v>
      </c>
      <c r="C25" s="17" t="s">
        <v>400</v>
      </c>
      <c r="D25" s="17" t="s">
        <v>402</v>
      </c>
      <c r="E25" s="17" t="s">
        <v>388</v>
      </c>
      <c r="F25" s="17" t="s">
        <v>389</v>
      </c>
      <c r="G25" s="17" t="s">
        <v>390</v>
      </c>
      <c r="H25" s="15"/>
      <c r="I25" s="15"/>
    </row>
    <row r="26" spans="1:9" ht="13.5">
      <c r="A26" s="68" t="s">
        <v>222</v>
      </c>
      <c r="B26" s="28"/>
      <c r="C26" s="28"/>
      <c r="D26" s="28"/>
      <c r="E26" s="28"/>
      <c r="F26" s="80"/>
      <c r="G26" s="15"/>
      <c r="H26" s="15"/>
      <c r="I26" s="15"/>
    </row>
    <row r="27" spans="1:9" ht="12.75">
      <c r="A27" s="15" t="s">
        <v>74</v>
      </c>
      <c r="B27" s="26">
        <v>5.7</v>
      </c>
      <c r="C27" s="26" t="s">
        <v>17</v>
      </c>
      <c r="D27" s="26" t="s">
        <v>17</v>
      </c>
      <c r="E27" s="26">
        <v>5.7</v>
      </c>
      <c r="F27" s="26">
        <v>5.7</v>
      </c>
      <c r="G27" s="26">
        <v>0.1</v>
      </c>
      <c r="H27" s="15"/>
      <c r="I27" s="15"/>
    </row>
    <row r="28" spans="1:9" ht="12.75">
      <c r="A28" s="15" t="s">
        <v>91</v>
      </c>
      <c r="B28" s="26">
        <v>33.1</v>
      </c>
      <c r="C28" s="26">
        <v>155</v>
      </c>
      <c r="D28" s="26" t="s">
        <v>17</v>
      </c>
      <c r="E28" s="26">
        <v>188.1</v>
      </c>
      <c r="F28" s="26">
        <v>90.6</v>
      </c>
      <c r="G28" s="26">
        <v>86.9</v>
      </c>
      <c r="H28" s="15"/>
      <c r="I28" s="15"/>
    </row>
    <row r="29" spans="1:9" ht="12.75">
      <c r="A29" s="15" t="s">
        <v>92</v>
      </c>
      <c r="B29" s="26">
        <v>29.7</v>
      </c>
      <c r="C29" s="26" t="s">
        <v>17</v>
      </c>
      <c r="D29" s="26" t="s">
        <v>17</v>
      </c>
      <c r="E29" s="26">
        <v>29.7</v>
      </c>
      <c r="F29" s="26">
        <v>29.7</v>
      </c>
      <c r="G29" s="26">
        <v>11.9</v>
      </c>
      <c r="H29" s="15"/>
      <c r="I29" s="15"/>
    </row>
    <row r="30" spans="1:9" ht="12.75">
      <c r="A30" s="15" t="s">
        <v>96</v>
      </c>
      <c r="B30" s="26" t="s">
        <v>17</v>
      </c>
      <c r="C30" s="26" t="s">
        <v>17</v>
      </c>
      <c r="D30" s="26">
        <v>34.5</v>
      </c>
      <c r="E30" s="26">
        <v>34.5</v>
      </c>
      <c r="F30" s="26">
        <v>34.5</v>
      </c>
      <c r="G30" s="26">
        <v>43.8</v>
      </c>
      <c r="H30" s="15"/>
      <c r="I30" s="15"/>
    </row>
    <row r="31" spans="1:9" ht="12.75">
      <c r="A31" s="15" t="s">
        <v>101</v>
      </c>
      <c r="B31" s="26">
        <v>19.8</v>
      </c>
      <c r="C31" s="26" t="s">
        <v>17</v>
      </c>
      <c r="D31" s="26" t="s">
        <v>17</v>
      </c>
      <c r="E31" s="26">
        <v>19.8</v>
      </c>
      <c r="F31" s="26">
        <v>19.8</v>
      </c>
      <c r="G31" s="26">
        <v>11.4</v>
      </c>
      <c r="H31" s="15"/>
      <c r="I31" s="15"/>
    </row>
    <row r="32" spans="1:9" ht="12.75">
      <c r="A32" s="15" t="s">
        <v>107</v>
      </c>
      <c r="B32" s="26">
        <v>36.4</v>
      </c>
      <c r="C32" s="26" t="s">
        <v>17</v>
      </c>
      <c r="D32" s="26" t="s">
        <v>17</v>
      </c>
      <c r="E32" s="26">
        <v>36.4</v>
      </c>
      <c r="F32" s="26">
        <v>36.4</v>
      </c>
      <c r="G32" s="26">
        <v>24.1</v>
      </c>
      <c r="H32" s="15"/>
      <c r="I32" s="15"/>
    </row>
    <row r="33" spans="1:9" ht="12.75">
      <c r="A33" s="15" t="s">
        <v>115</v>
      </c>
      <c r="B33" s="26">
        <v>48.9</v>
      </c>
      <c r="C33" s="26" t="s">
        <v>17</v>
      </c>
      <c r="D33" s="26" t="s">
        <v>17</v>
      </c>
      <c r="E33" s="26">
        <v>48.9</v>
      </c>
      <c r="F33" s="26">
        <v>48.9</v>
      </c>
      <c r="G33" s="26">
        <v>151.5</v>
      </c>
      <c r="H33" s="15"/>
      <c r="I33" s="15"/>
    </row>
    <row r="34" spans="1:9" ht="12.75">
      <c r="A34" s="15"/>
      <c r="B34" s="26"/>
      <c r="C34" s="26"/>
      <c r="D34" s="26"/>
      <c r="E34" s="26"/>
      <c r="F34" s="26"/>
      <c r="G34" s="26"/>
      <c r="H34" s="15"/>
      <c r="I34" s="15"/>
    </row>
    <row r="35" spans="1:9" ht="13.5">
      <c r="A35" s="30" t="s">
        <v>232</v>
      </c>
      <c r="B35" s="98">
        <v>173.4</v>
      </c>
      <c r="C35" s="98">
        <v>155</v>
      </c>
      <c r="D35" s="98">
        <v>34.5</v>
      </c>
      <c r="E35" s="98">
        <v>362.9</v>
      </c>
      <c r="F35" s="98">
        <v>265.5</v>
      </c>
      <c r="G35" s="98">
        <v>329.8</v>
      </c>
      <c r="H35" s="15"/>
      <c r="I35" s="15"/>
    </row>
    <row r="36" spans="1:9" ht="12.75">
      <c r="A36" s="15"/>
      <c r="B36" s="28"/>
      <c r="C36" s="28"/>
      <c r="D36" s="28"/>
      <c r="E36" s="28"/>
      <c r="F36" s="80"/>
      <c r="G36" s="15"/>
      <c r="H36" s="15"/>
      <c r="I36" s="15"/>
    </row>
    <row r="37" spans="1:10" ht="13.5">
      <c r="A37" s="69"/>
      <c r="B37" s="17"/>
      <c r="C37" s="17"/>
      <c r="D37" s="17" t="s">
        <v>379</v>
      </c>
      <c r="E37" s="17"/>
      <c r="F37" s="72"/>
      <c r="G37" s="72"/>
      <c r="H37" s="79"/>
      <c r="I37" s="79"/>
      <c r="J37" s="79"/>
    </row>
    <row r="38" spans="1:10" ht="13.5">
      <c r="A38" s="69"/>
      <c r="B38" s="17"/>
      <c r="C38" s="17"/>
      <c r="D38" s="17" t="s">
        <v>393</v>
      </c>
      <c r="E38" s="17"/>
      <c r="F38" s="72"/>
      <c r="G38" s="72"/>
      <c r="H38" s="79"/>
      <c r="I38" s="79"/>
      <c r="J38" s="79"/>
    </row>
    <row r="39" spans="1:13" ht="12.75">
      <c r="A39" s="72"/>
      <c r="B39" s="17"/>
      <c r="C39" s="17" t="s">
        <v>383</v>
      </c>
      <c r="D39" s="17" t="s">
        <v>384</v>
      </c>
      <c r="E39" s="17" t="s">
        <v>385</v>
      </c>
      <c r="F39" s="72"/>
      <c r="G39" s="72"/>
      <c r="H39" s="79"/>
      <c r="I39" s="79"/>
      <c r="J39" s="79"/>
      <c r="K39" s="15"/>
      <c r="L39" s="15"/>
      <c r="M39" s="15"/>
    </row>
    <row r="40" spans="1:13" ht="12.75">
      <c r="A40" s="118" t="s">
        <v>229</v>
      </c>
      <c r="B40" s="17" t="s">
        <v>411</v>
      </c>
      <c r="C40" s="17" t="s">
        <v>388</v>
      </c>
      <c r="D40" s="17" t="s">
        <v>389</v>
      </c>
      <c r="E40" s="17" t="s">
        <v>390</v>
      </c>
      <c r="F40" s="15"/>
      <c r="G40" s="15"/>
      <c r="K40" s="15"/>
      <c r="L40" s="15"/>
      <c r="M40" s="15"/>
    </row>
    <row r="41" spans="1:13" ht="12.75">
      <c r="A41" s="15"/>
      <c r="B41" s="55"/>
      <c r="C41" s="15"/>
      <c r="D41" s="15"/>
      <c r="E41" s="15"/>
      <c r="F41" s="15"/>
      <c r="G41" s="15"/>
      <c r="K41" s="15"/>
      <c r="L41" s="15"/>
      <c r="M41" s="15"/>
    </row>
    <row r="42" spans="1:13" ht="13.5">
      <c r="A42" s="68" t="s">
        <v>152</v>
      </c>
      <c r="B42" s="28"/>
      <c r="C42" s="15"/>
      <c r="D42" s="15"/>
      <c r="E42" s="15"/>
      <c r="F42" s="15"/>
      <c r="G42" s="15"/>
      <c r="K42" s="15"/>
      <c r="L42" s="15"/>
      <c r="M42" s="15"/>
    </row>
    <row r="43" spans="1:13" s="79" customFormat="1" ht="12.75">
      <c r="A43" s="15" t="s">
        <v>125</v>
      </c>
      <c r="B43" s="122">
        <v>28.8</v>
      </c>
      <c r="C43" s="122">
        <v>28.8</v>
      </c>
      <c r="D43" s="122">
        <v>28.8</v>
      </c>
      <c r="E43" s="122">
        <v>2.3</v>
      </c>
      <c r="F43" s="15"/>
      <c r="G43" s="15"/>
      <c r="H43"/>
      <c r="I43"/>
      <c r="J43"/>
      <c r="K43" s="72"/>
      <c r="L43" s="72"/>
      <c r="M43" s="72"/>
    </row>
    <row r="44" spans="1:13" s="79" customFormat="1" ht="12.75">
      <c r="A44" s="15" t="s">
        <v>126</v>
      </c>
      <c r="B44" s="122">
        <v>19.2</v>
      </c>
      <c r="C44" s="122">
        <v>19.2</v>
      </c>
      <c r="D44" s="122">
        <v>19.2</v>
      </c>
      <c r="E44" s="122">
        <v>0.2</v>
      </c>
      <c r="F44" s="15"/>
      <c r="G44" s="15"/>
      <c r="H44"/>
      <c r="I44"/>
      <c r="J44"/>
      <c r="K44" s="72"/>
      <c r="L44" s="72"/>
      <c r="M44" s="72"/>
    </row>
    <row r="45" spans="1:10" s="79" customFormat="1" ht="12.75">
      <c r="A45" s="15" t="s">
        <v>127</v>
      </c>
      <c r="B45" s="122">
        <v>28.8</v>
      </c>
      <c r="C45" s="122">
        <v>28.8</v>
      </c>
      <c r="D45" s="122">
        <v>28.8</v>
      </c>
      <c r="E45" s="122">
        <v>4</v>
      </c>
      <c r="F45" s="15"/>
      <c r="G45" s="15"/>
      <c r="H45"/>
      <c r="I45"/>
      <c r="J45"/>
    </row>
    <row r="46" spans="1:10" s="79" customFormat="1" ht="12.75">
      <c r="A46" s="15"/>
      <c r="B46" s="122"/>
      <c r="C46" s="122"/>
      <c r="D46" s="122"/>
      <c r="E46" s="122"/>
      <c r="F46" s="15"/>
      <c r="G46" s="15"/>
      <c r="H46"/>
      <c r="I46"/>
      <c r="J46"/>
    </row>
    <row r="47" spans="1:10" s="79" customFormat="1" ht="13.5">
      <c r="A47" s="30" t="s">
        <v>234</v>
      </c>
      <c r="B47" s="125">
        <v>76.8</v>
      </c>
      <c r="C47" s="125">
        <v>76.8</v>
      </c>
      <c r="D47" s="125">
        <v>76.8</v>
      </c>
      <c r="E47" s="125">
        <v>6.5</v>
      </c>
      <c r="F47" s="15"/>
      <c r="G47" s="15"/>
      <c r="H47"/>
      <c r="I47"/>
      <c r="J47"/>
    </row>
    <row r="48" spans="1:7" ht="13.5">
      <c r="A48" s="69"/>
      <c r="B48" s="17"/>
      <c r="C48" s="17"/>
      <c r="D48" s="17" t="s">
        <v>379</v>
      </c>
      <c r="E48" s="17"/>
      <c r="F48" s="15"/>
      <c r="G48" s="15"/>
    </row>
    <row r="49" spans="1:10" ht="13.5">
      <c r="A49" s="69"/>
      <c r="B49" s="17"/>
      <c r="C49" s="17"/>
      <c r="D49" s="17" t="s">
        <v>393</v>
      </c>
      <c r="E49" s="17"/>
      <c r="F49" s="72"/>
      <c r="G49" s="72"/>
      <c r="H49" s="15"/>
      <c r="I49" s="15"/>
      <c r="J49" s="15"/>
    </row>
    <row r="50" spans="1:10" ht="13.5">
      <c r="A50" s="69"/>
      <c r="B50" s="17"/>
      <c r="C50" s="17" t="s">
        <v>383</v>
      </c>
      <c r="D50" s="17" t="s">
        <v>384</v>
      </c>
      <c r="E50" s="17" t="s">
        <v>385</v>
      </c>
      <c r="F50" s="72"/>
      <c r="G50" s="72"/>
      <c r="H50" s="15"/>
      <c r="I50" s="15"/>
      <c r="J50" s="15"/>
    </row>
    <row r="51" spans="1:10" ht="12.75">
      <c r="A51" s="15"/>
      <c r="B51" s="17" t="s">
        <v>413</v>
      </c>
      <c r="C51" s="17" t="s">
        <v>388</v>
      </c>
      <c r="D51" s="17" t="s">
        <v>389</v>
      </c>
      <c r="E51" s="17" t="s">
        <v>390</v>
      </c>
      <c r="F51" s="15"/>
      <c r="G51" s="15"/>
      <c r="H51" s="72"/>
      <c r="I51" s="72"/>
      <c r="J51" s="72"/>
    </row>
    <row r="52" spans="1:10" ht="13.5">
      <c r="A52" s="68" t="s">
        <v>153</v>
      </c>
      <c r="B52" s="28"/>
      <c r="C52" s="15"/>
      <c r="D52" s="15"/>
      <c r="E52" s="15"/>
      <c r="F52" s="15"/>
      <c r="G52" s="15"/>
      <c r="H52" s="15"/>
      <c r="I52" s="15"/>
      <c r="J52" s="79"/>
    </row>
    <row r="53" spans="1:10" ht="12.75">
      <c r="A53" s="15" t="s">
        <v>129</v>
      </c>
      <c r="B53" s="122">
        <v>18.3</v>
      </c>
      <c r="C53" s="122">
        <v>18.3</v>
      </c>
      <c r="D53" s="122">
        <v>18.3</v>
      </c>
      <c r="E53" s="122">
        <v>1.5</v>
      </c>
      <c r="F53" s="15"/>
      <c r="G53" s="15"/>
      <c r="H53" s="79"/>
      <c r="I53" s="79"/>
      <c r="J53" s="79"/>
    </row>
    <row r="54" spans="1:10" ht="12.75">
      <c r="A54" s="15"/>
      <c r="B54" s="122"/>
      <c r="C54" s="122"/>
      <c r="D54" s="122"/>
      <c r="E54" s="122"/>
      <c r="F54" s="15"/>
      <c r="G54" s="15"/>
      <c r="H54" s="79"/>
      <c r="I54" s="79"/>
      <c r="J54" s="79"/>
    </row>
    <row r="55" spans="1:7" ht="13.5">
      <c r="A55" s="30" t="s">
        <v>236</v>
      </c>
      <c r="B55" s="125">
        <v>18.3</v>
      </c>
      <c r="C55" s="125">
        <v>18.3</v>
      </c>
      <c r="D55" s="125">
        <v>18.3</v>
      </c>
      <c r="E55" s="125">
        <v>1.5</v>
      </c>
      <c r="F55" s="15"/>
      <c r="G55" s="15"/>
    </row>
    <row r="56" spans="1:7" ht="12.75">
      <c r="A56" s="72"/>
      <c r="B56" s="78"/>
      <c r="C56" s="78"/>
      <c r="D56" s="78"/>
      <c r="E56" s="78"/>
      <c r="F56" s="78"/>
      <c r="G56" s="120"/>
    </row>
    <row r="57" spans="1:13" ht="13.5">
      <c r="A57" s="79"/>
      <c r="B57" s="70"/>
      <c r="C57" s="70"/>
      <c r="D57" s="70"/>
      <c r="E57" s="70"/>
      <c r="F57" s="70"/>
      <c r="G57" s="120"/>
      <c r="K57" s="15"/>
      <c r="L57" s="15"/>
      <c r="M57" s="15"/>
    </row>
    <row r="58" spans="1:13" ht="12.75">
      <c r="A58" s="72"/>
      <c r="B58" s="72"/>
      <c r="C58" s="72"/>
      <c r="D58" s="72"/>
      <c r="E58" s="72"/>
      <c r="F58" s="72"/>
      <c r="G58" s="72"/>
      <c r="K58" s="15"/>
      <c r="L58" s="15"/>
      <c r="M58" s="15"/>
    </row>
    <row r="59" spans="1:13" s="79" customFormat="1" ht="12.75">
      <c r="A59" s="72"/>
      <c r="B59" s="72"/>
      <c r="C59" s="140"/>
      <c r="D59" s="72"/>
      <c r="E59" s="140"/>
      <c r="F59" s="140"/>
      <c r="G59" s="72"/>
      <c r="H59"/>
      <c r="I59"/>
      <c r="J59"/>
      <c r="K59" s="72"/>
      <c r="L59" s="72"/>
      <c r="M59" s="72"/>
    </row>
    <row r="60" spans="1:13" s="79" customFormat="1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72"/>
      <c r="M60" s="72"/>
    </row>
    <row r="61" spans="1:10" s="79" customFormat="1" ht="12.75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s="79" customFormat="1" ht="12.75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28"/>
      <c r="J63" s="128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2.75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3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2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3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3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</row>
    <row r="85" spans="1:13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3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3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3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3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</row>
    <row r="95" spans="1:13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</row>
    <row r="96" spans="1:13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13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</row>
    <row r="101" spans="1:13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3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</row>
    <row r="104" spans="1:13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3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12.75">
      <c r="A108" s="15"/>
      <c r="B108" s="15"/>
      <c r="C108" s="15"/>
      <c r="D108" s="15"/>
      <c r="E108" s="15"/>
      <c r="F108" s="15"/>
      <c r="G108" s="15"/>
      <c r="H108" s="15"/>
      <c r="I108" s="128"/>
      <c r="J108" s="15"/>
      <c r="K108" s="15"/>
      <c r="L108" s="15"/>
      <c r="M108" s="15"/>
    </row>
    <row r="109" spans="1:13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3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</row>
    <row r="112" spans="1:13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</row>
    <row r="113" spans="1:13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</row>
    <row r="114" spans="1:13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</row>
    <row r="115" spans="1:13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</row>
    <row r="116" spans="1:13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</row>
    <row r="117" spans="1:13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</row>
    <row r="118" spans="1:13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</row>
    <row r="119" spans="1:13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</row>
    <row r="121" spans="1:13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</row>
    <row r="122" spans="1:13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</row>
    <row r="123" spans="1:1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</row>
    <row r="124" spans="1:13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</row>
    <row r="125" spans="1:13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</row>
    <row r="126" spans="1:13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0" spans="1:13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</row>
    <row r="131" spans="1:13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</row>
    <row r="132" spans="1:13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3" spans="1:13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</row>
    <row r="134" spans="8:13" ht="12.75">
      <c r="H134" s="15"/>
      <c r="I134" s="15"/>
      <c r="J134" s="15"/>
      <c r="K134" s="15"/>
      <c r="L134" s="15"/>
      <c r="M134" s="15"/>
    </row>
    <row r="135" spans="8:13" ht="12.75">
      <c r="H135" s="15"/>
      <c r="I135" s="15"/>
      <c r="J135" s="15"/>
      <c r="K135" s="15"/>
      <c r="L135" s="15"/>
      <c r="M135" s="15"/>
    </row>
    <row r="136" spans="8:13" ht="12.75">
      <c r="H136" s="15"/>
      <c r="I136" s="15"/>
      <c r="J136" s="15"/>
      <c r="K136" s="15"/>
      <c r="L136" s="15"/>
      <c r="M136" s="15"/>
    </row>
    <row r="137" spans="8:13" ht="12.75">
      <c r="H137" s="15"/>
      <c r="I137" s="15"/>
      <c r="J137" s="15"/>
      <c r="K137" s="15"/>
      <c r="L137" s="15"/>
      <c r="M137" s="15"/>
    </row>
    <row r="138" spans="11:13" ht="12.75">
      <c r="K138" s="15"/>
      <c r="L138" s="15"/>
      <c r="M138" s="15"/>
    </row>
    <row r="139" spans="11:13" ht="12.75">
      <c r="K139" s="15"/>
      <c r="L139" s="15"/>
      <c r="M139" s="15"/>
    </row>
    <row r="140" spans="11:13" ht="12.75">
      <c r="K140" s="15"/>
      <c r="L140" s="15"/>
      <c r="M140" s="15"/>
    </row>
    <row r="141" spans="11:13" ht="12.75">
      <c r="K141" s="15"/>
      <c r="L141" s="15"/>
      <c r="M141" s="15"/>
    </row>
    <row r="142" spans="11:13" ht="12.75">
      <c r="K142" s="15"/>
      <c r="L142" s="15"/>
      <c r="M142" s="15"/>
    </row>
    <row r="143" spans="11:13" ht="12.75">
      <c r="K143" s="15"/>
      <c r="L143" s="15"/>
      <c r="M143" s="15"/>
    </row>
    <row r="144" spans="11:13" ht="12.75">
      <c r="K144" s="15"/>
      <c r="L144" s="15"/>
      <c r="M144" s="15"/>
    </row>
    <row r="145" spans="11:13" ht="12.75">
      <c r="K145" s="15"/>
      <c r="L145" s="15"/>
      <c r="M145" s="1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0" customWidth="1"/>
    <col min="2" max="2" width="14.00390625" style="0" customWidth="1"/>
    <col min="3" max="3" width="13.421875" style="0" customWidth="1"/>
    <col min="4" max="4" width="10.421875" style="0" customWidth="1"/>
  </cols>
  <sheetData>
    <row r="2" spans="1:5" ht="12.75">
      <c r="A2" s="14" t="s">
        <v>216</v>
      </c>
      <c r="B2" s="27"/>
      <c r="C2" s="27"/>
      <c r="D2" s="27"/>
      <c r="E2" s="15"/>
    </row>
    <row r="3" spans="1:5" ht="12.75">
      <c r="A3" s="27"/>
      <c r="B3" s="27"/>
      <c r="C3" s="27"/>
      <c r="D3" s="27"/>
      <c r="E3" s="15"/>
    </row>
    <row r="4" spans="1:5" ht="51">
      <c r="A4" s="14" t="s">
        <v>212</v>
      </c>
      <c r="B4" s="18" t="s">
        <v>213</v>
      </c>
      <c r="C4" s="17" t="s">
        <v>214</v>
      </c>
      <c r="D4" s="18" t="s">
        <v>215</v>
      </c>
      <c r="E4" s="15"/>
    </row>
    <row r="5" spans="1:5" ht="12.75">
      <c r="A5" s="58" t="s">
        <v>363</v>
      </c>
      <c r="B5" s="85">
        <v>315</v>
      </c>
      <c r="C5" s="85">
        <v>4640.847722800001</v>
      </c>
      <c r="D5" s="85">
        <v>24.7615764583457</v>
      </c>
      <c r="E5" s="15"/>
    </row>
    <row r="6" spans="1:5" ht="12.75">
      <c r="A6" s="58" t="s">
        <v>364</v>
      </c>
      <c r="B6" s="85">
        <v>17</v>
      </c>
      <c r="C6" s="85">
        <v>64.33564000000001</v>
      </c>
      <c r="D6" s="85">
        <v>8.008246215177921</v>
      </c>
      <c r="E6" s="15"/>
    </row>
    <row r="7" spans="1:5" ht="12.75">
      <c r="A7" s="58" t="s">
        <v>365</v>
      </c>
      <c r="B7" s="85">
        <v>152</v>
      </c>
      <c r="C7" s="85">
        <v>2149.6844568000006</v>
      </c>
      <c r="D7" s="85">
        <v>34.961035656755506</v>
      </c>
      <c r="E7" s="15"/>
    </row>
    <row r="8" spans="1:5" ht="12.75">
      <c r="A8" s="58" t="s">
        <v>366</v>
      </c>
      <c r="B8" s="85">
        <v>18</v>
      </c>
      <c r="C8" s="85">
        <v>289.75087999999994</v>
      </c>
      <c r="D8" s="85">
        <v>18.67479769554539</v>
      </c>
      <c r="E8" s="15"/>
    </row>
    <row r="9" spans="1:5" ht="12.75">
      <c r="A9" s="58" t="s">
        <v>367</v>
      </c>
      <c r="B9" s="85">
        <v>188</v>
      </c>
      <c r="C9" s="85">
        <v>3271.9580747999985</v>
      </c>
      <c r="D9" s="85">
        <v>31.00489317492196</v>
      </c>
      <c r="E9" s="15"/>
    </row>
    <row r="10" spans="1:5" ht="12.75">
      <c r="A10" s="58" t="s">
        <v>368</v>
      </c>
      <c r="B10" s="85">
        <v>18</v>
      </c>
      <c r="C10" s="85">
        <v>116.45606999999998</v>
      </c>
      <c r="D10" s="85">
        <v>14.969810901625996</v>
      </c>
      <c r="E10" s="15"/>
    </row>
    <row r="11" spans="1:5" ht="12.75">
      <c r="A11" s="58" t="s">
        <v>369</v>
      </c>
      <c r="B11" s="85">
        <v>39</v>
      </c>
      <c r="C11" s="85">
        <v>521.4658936</v>
      </c>
      <c r="D11" s="85">
        <v>31.78981274841562</v>
      </c>
      <c r="E11" s="15"/>
    </row>
    <row r="12" spans="1:5" ht="12.75">
      <c r="A12" s="58" t="s">
        <v>370</v>
      </c>
      <c r="B12" s="85">
        <v>16</v>
      </c>
      <c r="C12" s="85">
        <v>199.29883999999998</v>
      </c>
      <c r="D12" s="85">
        <v>45.35664195883586</v>
      </c>
      <c r="E12" s="15"/>
    </row>
    <row r="13" spans="1:5" ht="12.75">
      <c r="A13" s="58" t="s">
        <v>371</v>
      </c>
      <c r="B13" s="85">
        <v>3</v>
      </c>
      <c r="C13" s="85">
        <v>9.30764</v>
      </c>
      <c r="D13" s="85">
        <v>16.87266583674195</v>
      </c>
      <c r="E13" s="15"/>
    </row>
    <row r="14" spans="1:5" ht="12.75">
      <c r="A14" s="58" t="s">
        <v>372</v>
      </c>
      <c r="B14" s="85">
        <v>1</v>
      </c>
      <c r="C14" s="85">
        <v>40.468</v>
      </c>
      <c r="D14" s="85">
        <v>99.99287649398846</v>
      </c>
      <c r="E14" s="15"/>
    </row>
    <row r="15" spans="1:5" ht="12.75">
      <c r="A15" s="58" t="s">
        <v>373</v>
      </c>
      <c r="B15" s="85">
        <v>1</v>
      </c>
      <c r="C15" s="85">
        <v>1.61872</v>
      </c>
      <c r="D15" s="85">
        <v>100.01668335001668</v>
      </c>
      <c r="E15" s="15"/>
    </row>
    <row r="16" spans="1:5" ht="12.75">
      <c r="A16" s="58" t="s">
        <v>374</v>
      </c>
      <c r="B16" s="85">
        <v>1</v>
      </c>
      <c r="C16" s="85">
        <v>7.28424</v>
      </c>
      <c r="D16" s="85">
        <v>8.898305084745765</v>
      </c>
      <c r="E16" s="15"/>
    </row>
    <row r="17" spans="1:5" ht="12.75">
      <c r="A17" s="58" t="s">
        <v>375</v>
      </c>
      <c r="B17" s="85">
        <v>20</v>
      </c>
      <c r="C17" s="85">
        <v>95.9563</v>
      </c>
      <c r="D17" s="85">
        <v>12.120094381035521</v>
      </c>
      <c r="E17" s="15"/>
    </row>
    <row r="18" spans="1:5" ht="12.75">
      <c r="A18" s="58" t="s">
        <v>376</v>
      </c>
      <c r="B18" s="85">
        <v>47</v>
      </c>
      <c r="C18" s="85">
        <v>129.53441999999998</v>
      </c>
      <c r="D18" s="85">
        <v>32.294486955615056</v>
      </c>
      <c r="E18" s="15"/>
    </row>
    <row r="19" spans="1:5" ht="12.75" customHeight="1">
      <c r="A19" s="58" t="s">
        <v>262</v>
      </c>
      <c r="B19" s="85">
        <v>167</v>
      </c>
      <c r="C19" s="85">
        <v>1180.47166</v>
      </c>
      <c r="D19" s="85">
        <v>27.39932403235354</v>
      </c>
      <c r="E19" s="15"/>
    </row>
    <row r="20" spans="1:5" ht="12.75">
      <c r="A20" s="15"/>
      <c r="B20" s="28"/>
      <c r="C20" s="28"/>
      <c r="D20" s="15"/>
      <c r="E20" s="15"/>
    </row>
    <row r="21" spans="1:5" ht="13.5">
      <c r="A21" s="30" t="s">
        <v>583</v>
      </c>
      <c r="B21" s="97">
        <v>1003</v>
      </c>
      <c r="C21" s="97">
        <v>12718</v>
      </c>
      <c r="D21" s="50" t="s">
        <v>584</v>
      </c>
      <c r="E21" s="15"/>
    </row>
    <row r="22" spans="1:5" ht="12.75">
      <c r="A22" s="15"/>
      <c r="B22" s="15"/>
      <c r="C22" s="15"/>
      <c r="D22" s="15"/>
      <c r="E22" s="15"/>
    </row>
    <row r="23" spans="1:5" ht="12.75">
      <c r="A23" s="15"/>
      <c r="B23" s="80"/>
      <c r="C23" s="80"/>
      <c r="D23" s="15"/>
      <c r="E23" s="15"/>
    </row>
    <row r="24" spans="1:5" ht="12.75">
      <c r="A24" s="15"/>
      <c r="B24" s="15"/>
      <c r="C24" s="15"/>
      <c r="D24" s="15"/>
      <c r="E24" s="15"/>
    </row>
    <row r="25" spans="1:3" ht="12.75">
      <c r="A25" s="24"/>
      <c r="B25" s="24"/>
      <c r="C25" s="24"/>
    </row>
    <row r="26" spans="1:3" ht="12.75">
      <c r="A26" s="24"/>
      <c r="B26" s="24"/>
      <c r="C26" s="24"/>
    </row>
    <row r="27" spans="1:3" ht="12.75">
      <c r="A27" s="24"/>
      <c r="B27" s="24"/>
      <c r="C27" s="2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2" width="7.57421875" style="0" customWidth="1"/>
    <col min="3" max="3" width="7.00390625" style="0" customWidth="1"/>
    <col min="4" max="4" width="6.140625" style="0" customWidth="1"/>
    <col min="5" max="5" width="10.00390625" style="0" customWidth="1"/>
    <col min="6" max="6" width="6.7109375" style="0" customWidth="1"/>
    <col min="7" max="7" width="10.00390625" style="0" customWidth="1"/>
    <col min="8" max="8" width="8.00390625" style="0" customWidth="1"/>
    <col min="9" max="9" width="8.28125" style="0" customWidth="1"/>
  </cols>
  <sheetData>
    <row r="1" spans="1:11" ht="12.75">
      <c r="A1" s="14" t="s">
        <v>542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4"/>
      <c r="B2" s="17"/>
      <c r="C2" s="17"/>
      <c r="D2" s="17"/>
      <c r="E2" s="17"/>
      <c r="F2" s="17"/>
      <c r="G2" s="17"/>
      <c r="H2" s="17"/>
      <c r="I2" s="17"/>
      <c r="J2" s="17" t="s">
        <v>379</v>
      </c>
      <c r="K2" s="17"/>
    </row>
    <row r="3" spans="1:11" ht="12.75">
      <c r="A3" s="14"/>
      <c r="B3" s="17" t="s">
        <v>380</v>
      </c>
      <c r="C3" s="17"/>
      <c r="D3" s="17"/>
      <c r="E3" s="17"/>
      <c r="F3" s="17"/>
      <c r="G3" s="17"/>
      <c r="H3" s="17" t="s">
        <v>380</v>
      </c>
      <c r="I3" s="17"/>
      <c r="J3" s="17" t="s">
        <v>393</v>
      </c>
      <c r="K3" s="17"/>
    </row>
    <row r="4" spans="1:11" ht="12.75">
      <c r="A4" s="15"/>
      <c r="B4" s="17" t="s">
        <v>394</v>
      </c>
      <c r="C4" s="17"/>
      <c r="D4" s="17"/>
      <c r="E4" s="17"/>
      <c r="F4" s="17"/>
      <c r="G4" s="17" t="s">
        <v>395</v>
      </c>
      <c r="H4" s="17" t="s">
        <v>382</v>
      </c>
      <c r="I4" s="17" t="s">
        <v>383</v>
      </c>
      <c r="J4" s="17" t="s">
        <v>384</v>
      </c>
      <c r="K4" s="17" t="s">
        <v>385</v>
      </c>
    </row>
    <row r="5" spans="1:11" ht="12.75">
      <c r="A5" s="118" t="s">
        <v>436</v>
      </c>
      <c r="B5" s="17" t="s">
        <v>387</v>
      </c>
      <c r="C5" s="17" t="s">
        <v>411</v>
      </c>
      <c r="D5" s="17" t="s">
        <v>432</v>
      </c>
      <c r="E5" s="17" t="s">
        <v>400</v>
      </c>
      <c r="F5" s="17" t="s">
        <v>413</v>
      </c>
      <c r="G5" s="17" t="s">
        <v>402</v>
      </c>
      <c r="H5" s="17" t="s">
        <v>387</v>
      </c>
      <c r="I5" s="17" t="s">
        <v>388</v>
      </c>
      <c r="J5" s="17" t="s">
        <v>389</v>
      </c>
      <c r="K5" s="17" t="s">
        <v>390</v>
      </c>
    </row>
    <row r="6" spans="1:11" ht="12.75">
      <c r="A6" s="15"/>
      <c r="B6" s="55"/>
      <c r="C6" s="55"/>
      <c r="D6" s="55"/>
      <c r="E6" s="55"/>
      <c r="F6" s="55"/>
      <c r="G6" s="55"/>
      <c r="H6" s="55"/>
      <c r="I6" s="55"/>
      <c r="J6" s="15"/>
      <c r="K6" s="15"/>
    </row>
    <row r="7" spans="1:11" ht="13.5">
      <c r="A7" s="68" t="s">
        <v>150</v>
      </c>
      <c r="B7" s="55"/>
      <c r="C7" s="55"/>
      <c r="D7" s="55"/>
      <c r="E7" s="55"/>
      <c r="F7" s="55"/>
      <c r="G7" s="55"/>
      <c r="H7" s="55"/>
      <c r="I7" s="55"/>
      <c r="J7" s="15"/>
      <c r="K7" s="15"/>
    </row>
    <row r="8" spans="1:12" ht="12.75">
      <c r="A8" s="15" t="s">
        <v>186</v>
      </c>
      <c r="B8" s="26" t="s">
        <v>17</v>
      </c>
      <c r="C8" s="26" t="s">
        <v>17</v>
      </c>
      <c r="D8" s="26" t="s">
        <v>17</v>
      </c>
      <c r="E8" s="26" t="s">
        <v>17</v>
      </c>
      <c r="F8" s="26" t="s">
        <v>17</v>
      </c>
      <c r="G8" s="26" t="s">
        <v>17</v>
      </c>
      <c r="H8" s="26">
        <v>8.1</v>
      </c>
      <c r="I8" s="26">
        <v>8.1</v>
      </c>
      <c r="J8" s="26">
        <v>8.1</v>
      </c>
      <c r="K8" s="26">
        <v>2</v>
      </c>
      <c r="L8" s="13"/>
    </row>
    <row r="9" spans="1:12" ht="12.75">
      <c r="A9" s="15" t="s">
        <v>21</v>
      </c>
      <c r="B9" s="26" t="s">
        <v>17</v>
      </c>
      <c r="C9" s="26" t="s">
        <v>17</v>
      </c>
      <c r="D9" s="26" t="s">
        <v>17</v>
      </c>
      <c r="E9" s="26" t="s">
        <v>17</v>
      </c>
      <c r="F9" s="26" t="s">
        <v>17</v>
      </c>
      <c r="G9" s="26" t="s">
        <v>17</v>
      </c>
      <c r="H9" s="26">
        <v>17</v>
      </c>
      <c r="I9" s="26">
        <v>17</v>
      </c>
      <c r="J9" s="26">
        <v>8.5</v>
      </c>
      <c r="K9" s="26">
        <v>48.2</v>
      </c>
      <c r="L9" s="13"/>
    </row>
    <row r="10" spans="1:12" ht="12.75">
      <c r="A10" s="15" t="s">
        <v>433</v>
      </c>
      <c r="B10" s="26" t="s">
        <v>17</v>
      </c>
      <c r="C10" s="26" t="s">
        <v>17</v>
      </c>
      <c r="D10" s="26">
        <v>8.2</v>
      </c>
      <c r="E10" s="26" t="s">
        <v>17</v>
      </c>
      <c r="F10" s="26" t="s">
        <v>17</v>
      </c>
      <c r="G10" s="26" t="s">
        <v>17</v>
      </c>
      <c r="H10" s="26">
        <v>302.2</v>
      </c>
      <c r="I10" s="26">
        <v>310.3</v>
      </c>
      <c r="J10" s="26">
        <v>194.1</v>
      </c>
      <c r="K10" s="26">
        <v>515.7</v>
      </c>
      <c r="L10" s="13"/>
    </row>
    <row r="11" spans="1:12" ht="12.75">
      <c r="A11" s="15" t="s">
        <v>29</v>
      </c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>
        <v>58</v>
      </c>
      <c r="I11" s="26">
        <v>58</v>
      </c>
      <c r="J11" s="26">
        <v>58</v>
      </c>
      <c r="K11" s="26">
        <v>4.6</v>
      </c>
      <c r="L11" s="13"/>
    </row>
    <row r="12" spans="1:12" ht="12.75">
      <c r="A12" s="15" t="s">
        <v>30</v>
      </c>
      <c r="B12" s="26" t="s">
        <v>17</v>
      </c>
      <c r="C12" s="26" t="s">
        <v>17</v>
      </c>
      <c r="D12" s="26">
        <v>24.4</v>
      </c>
      <c r="E12" s="26" t="s">
        <v>17</v>
      </c>
      <c r="F12" s="26" t="s">
        <v>17</v>
      </c>
      <c r="G12" s="26" t="s">
        <v>17</v>
      </c>
      <c r="H12" s="26">
        <v>116</v>
      </c>
      <c r="I12" s="26">
        <v>140.4</v>
      </c>
      <c r="J12" s="26">
        <v>74.2</v>
      </c>
      <c r="K12" s="26">
        <v>12.6</v>
      </c>
      <c r="L12" s="13"/>
    </row>
    <row r="13" spans="1:12" ht="12.75">
      <c r="A13" s="15" t="s">
        <v>31</v>
      </c>
      <c r="B13" s="26" t="s">
        <v>17</v>
      </c>
      <c r="C13" s="26" t="s">
        <v>17</v>
      </c>
      <c r="D13" s="26" t="s">
        <v>17</v>
      </c>
      <c r="E13" s="26" t="s">
        <v>17</v>
      </c>
      <c r="F13" s="26" t="s">
        <v>17</v>
      </c>
      <c r="G13" s="26" t="s">
        <v>17</v>
      </c>
      <c r="H13" s="26">
        <v>3.1</v>
      </c>
      <c r="I13" s="26">
        <v>3.1</v>
      </c>
      <c r="J13" s="26">
        <v>3.1</v>
      </c>
      <c r="K13" s="26">
        <v>1.1</v>
      </c>
      <c r="L13" s="13"/>
    </row>
    <row r="14" spans="1:12" ht="12.75">
      <c r="A14" s="15" t="s">
        <v>32</v>
      </c>
      <c r="B14" s="26" t="s">
        <v>17</v>
      </c>
      <c r="C14" s="26" t="s">
        <v>17</v>
      </c>
      <c r="D14" s="26">
        <v>53.4</v>
      </c>
      <c r="E14" s="26" t="s">
        <v>17</v>
      </c>
      <c r="F14" s="26" t="s">
        <v>17</v>
      </c>
      <c r="G14" s="26" t="s">
        <v>17</v>
      </c>
      <c r="H14" s="26">
        <v>92.5</v>
      </c>
      <c r="I14" s="26">
        <v>145.9</v>
      </c>
      <c r="J14" s="26">
        <v>83</v>
      </c>
      <c r="K14" s="26">
        <v>207.7</v>
      </c>
      <c r="L14" s="13"/>
    </row>
    <row r="15" spans="1:12" ht="12.75">
      <c r="A15" s="15" t="s">
        <v>434</v>
      </c>
      <c r="B15" s="26" t="s">
        <v>17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>
        <v>123.3</v>
      </c>
      <c r="I15" s="26">
        <v>123.3</v>
      </c>
      <c r="J15" s="26">
        <v>63.3</v>
      </c>
      <c r="K15" s="26">
        <v>111</v>
      </c>
      <c r="L15" s="13"/>
    </row>
    <row r="16" spans="1:12" ht="12.75">
      <c r="A16" s="15" t="s">
        <v>47</v>
      </c>
      <c r="B16" s="26" t="s">
        <v>17</v>
      </c>
      <c r="C16" s="26" t="s">
        <v>17</v>
      </c>
      <c r="D16" s="26">
        <v>71.5</v>
      </c>
      <c r="E16" s="26" t="s">
        <v>17</v>
      </c>
      <c r="F16" s="26" t="s">
        <v>17</v>
      </c>
      <c r="G16" s="26" t="s">
        <v>17</v>
      </c>
      <c r="H16" s="26">
        <v>457.7</v>
      </c>
      <c r="I16" s="26">
        <v>529.2</v>
      </c>
      <c r="J16" s="26">
        <v>193.7</v>
      </c>
      <c r="K16" s="26">
        <v>99.6</v>
      </c>
      <c r="L16" s="13"/>
    </row>
    <row r="17" spans="1:12" ht="12.75">
      <c r="A17" s="15" t="s">
        <v>48</v>
      </c>
      <c r="B17" s="26" t="s">
        <v>17</v>
      </c>
      <c r="C17" s="26" t="s">
        <v>17</v>
      </c>
      <c r="D17" s="26">
        <v>53.4</v>
      </c>
      <c r="E17" s="26" t="s">
        <v>17</v>
      </c>
      <c r="F17" s="26" t="s">
        <v>17</v>
      </c>
      <c r="G17" s="26" t="s">
        <v>17</v>
      </c>
      <c r="H17" s="26">
        <v>36</v>
      </c>
      <c r="I17" s="26">
        <v>89.5</v>
      </c>
      <c r="J17" s="26">
        <v>62.8</v>
      </c>
      <c r="K17" s="26">
        <v>24.1</v>
      </c>
      <c r="L17" s="13"/>
    </row>
    <row r="18" spans="1:12" ht="12.75">
      <c r="A18" s="15" t="s">
        <v>435</v>
      </c>
      <c r="B18" s="26" t="s">
        <v>17</v>
      </c>
      <c r="C18" s="26" t="s">
        <v>17</v>
      </c>
      <c r="D18" s="26">
        <v>24.3</v>
      </c>
      <c r="E18" s="26" t="s">
        <v>17</v>
      </c>
      <c r="F18" s="26" t="s">
        <v>17</v>
      </c>
      <c r="G18" s="26" t="s">
        <v>17</v>
      </c>
      <c r="H18" s="26">
        <v>434.3</v>
      </c>
      <c r="I18" s="26">
        <v>458.6</v>
      </c>
      <c r="J18" s="26">
        <v>165</v>
      </c>
      <c r="K18" s="26">
        <v>466</v>
      </c>
      <c r="L18" s="13"/>
    </row>
    <row r="19" spans="1:12" ht="12.75">
      <c r="A19" s="15" t="s">
        <v>52</v>
      </c>
      <c r="B19" s="26" t="s">
        <v>17</v>
      </c>
      <c r="C19" s="26" t="s">
        <v>17</v>
      </c>
      <c r="D19" s="26">
        <v>65</v>
      </c>
      <c r="E19" s="26" t="s">
        <v>17</v>
      </c>
      <c r="F19" s="26" t="s">
        <v>17</v>
      </c>
      <c r="G19" s="26" t="s">
        <v>17</v>
      </c>
      <c r="H19" s="26">
        <v>95.6</v>
      </c>
      <c r="I19" s="26">
        <v>160.5</v>
      </c>
      <c r="J19" s="26">
        <v>85.2</v>
      </c>
      <c r="K19" s="26">
        <v>256.9</v>
      </c>
      <c r="L19" s="13"/>
    </row>
    <row r="20" spans="1:12" ht="12.75">
      <c r="A20" s="15" t="s">
        <v>53</v>
      </c>
      <c r="B20" s="26" t="s">
        <v>17</v>
      </c>
      <c r="C20" s="26" t="s">
        <v>17</v>
      </c>
      <c r="D20" s="26" t="s">
        <v>17</v>
      </c>
      <c r="E20" s="26" t="s">
        <v>17</v>
      </c>
      <c r="F20" s="26" t="s">
        <v>17</v>
      </c>
      <c r="G20" s="26" t="s">
        <v>17</v>
      </c>
      <c r="H20" s="26">
        <v>3.3</v>
      </c>
      <c r="I20" s="26">
        <v>3.3</v>
      </c>
      <c r="J20" s="26">
        <v>3.3</v>
      </c>
      <c r="K20" s="26">
        <v>4.2</v>
      </c>
      <c r="L20" s="13"/>
    </row>
    <row r="21" spans="1:12" ht="12.75">
      <c r="A21" s="15" t="s">
        <v>54</v>
      </c>
      <c r="B21" s="26" t="s">
        <v>17</v>
      </c>
      <c r="C21" s="26" t="s">
        <v>17</v>
      </c>
      <c r="D21" s="26" t="s">
        <v>17</v>
      </c>
      <c r="E21" s="26" t="s">
        <v>17</v>
      </c>
      <c r="F21" s="26" t="s">
        <v>17</v>
      </c>
      <c r="G21" s="26" t="s">
        <v>17</v>
      </c>
      <c r="H21" s="26">
        <v>27.8</v>
      </c>
      <c r="I21" s="26">
        <v>27.8</v>
      </c>
      <c r="J21" s="26">
        <v>22.9</v>
      </c>
      <c r="K21" s="26">
        <v>61</v>
      </c>
      <c r="L21" s="13"/>
    </row>
    <row r="22" spans="1:12" ht="12.75">
      <c r="A22" s="15" t="s">
        <v>55</v>
      </c>
      <c r="B22" s="26" t="s">
        <v>17</v>
      </c>
      <c r="C22" s="26" t="s">
        <v>17</v>
      </c>
      <c r="D22" s="26" t="s">
        <v>17</v>
      </c>
      <c r="E22" s="26" t="s">
        <v>17</v>
      </c>
      <c r="F22" s="26" t="s">
        <v>17</v>
      </c>
      <c r="G22" s="26" t="s">
        <v>17</v>
      </c>
      <c r="H22" s="26">
        <v>58</v>
      </c>
      <c r="I22" s="26">
        <v>58</v>
      </c>
      <c r="J22" s="26">
        <v>58</v>
      </c>
      <c r="K22" s="26">
        <v>78.3</v>
      </c>
      <c r="L22" s="13"/>
    </row>
    <row r="23" spans="1:12" ht="12.75">
      <c r="A23" s="15" t="s">
        <v>56</v>
      </c>
      <c r="B23" s="26" t="s">
        <v>17</v>
      </c>
      <c r="C23" s="26" t="s">
        <v>17</v>
      </c>
      <c r="D23" s="26" t="s">
        <v>17</v>
      </c>
      <c r="E23" s="26" t="s">
        <v>17</v>
      </c>
      <c r="F23" s="26" t="s">
        <v>17</v>
      </c>
      <c r="G23" s="26" t="s">
        <v>17</v>
      </c>
      <c r="H23" s="26">
        <v>13.4</v>
      </c>
      <c r="I23" s="26">
        <v>13.4</v>
      </c>
      <c r="J23" s="26">
        <v>6.7</v>
      </c>
      <c r="K23" s="26">
        <v>2</v>
      </c>
      <c r="L23" s="13"/>
    </row>
    <row r="24" spans="1:12" ht="12.75">
      <c r="A24" s="15" t="s">
        <v>70</v>
      </c>
      <c r="B24" s="26" t="s">
        <v>17</v>
      </c>
      <c r="C24" s="26" t="s">
        <v>17</v>
      </c>
      <c r="D24" s="26">
        <v>8.1</v>
      </c>
      <c r="E24" s="26" t="s">
        <v>17</v>
      </c>
      <c r="F24" s="26" t="s">
        <v>17</v>
      </c>
      <c r="G24" s="26" t="s">
        <v>17</v>
      </c>
      <c r="H24" s="26" t="s">
        <v>17</v>
      </c>
      <c r="I24" s="26">
        <v>8.1</v>
      </c>
      <c r="J24" s="26">
        <v>8.1</v>
      </c>
      <c r="K24" s="26">
        <v>20.2</v>
      </c>
      <c r="L24" s="13"/>
    </row>
    <row r="25" spans="1:12" ht="12.75">
      <c r="A25" s="1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13"/>
    </row>
    <row r="26" spans="1:12" ht="13.5">
      <c r="A26" s="30" t="s">
        <v>231</v>
      </c>
      <c r="B26" s="98" t="s">
        <v>17</v>
      </c>
      <c r="C26" s="98" t="s">
        <v>17</v>
      </c>
      <c r="D26" s="98">
        <v>308.2</v>
      </c>
      <c r="E26" s="98" t="s">
        <v>17</v>
      </c>
      <c r="F26" s="98" t="s">
        <v>17</v>
      </c>
      <c r="G26" s="98" t="s">
        <v>17</v>
      </c>
      <c r="H26" s="115">
        <v>1846.2</v>
      </c>
      <c r="I26" s="115">
        <v>2154.5</v>
      </c>
      <c r="J26" s="115">
        <v>1097.9</v>
      </c>
      <c r="K26" s="115">
        <v>1915.4</v>
      </c>
      <c r="L26" s="13"/>
    </row>
    <row r="27" spans="1:12" ht="12.75">
      <c r="A27" s="15"/>
      <c r="B27" s="19"/>
      <c r="C27" s="19"/>
      <c r="D27" s="19"/>
      <c r="E27" s="19"/>
      <c r="F27" s="19"/>
      <c r="G27" s="19"/>
      <c r="H27" s="19"/>
      <c r="I27" s="19"/>
      <c r="J27" s="19"/>
      <c r="K27" s="26"/>
      <c r="L27" s="13"/>
    </row>
    <row r="28" spans="1:12" ht="13.5">
      <c r="A28" s="68" t="s">
        <v>222</v>
      </c>
      <c r="B28" s="19"/>
      <c r="C28" s="19"/>
      <c r="D28" s="19"/>
      <c r="E28" s="19"/>
      <c r="F28" s="19"/>
      <c r="G28" s="19"/>
      <c r="H28" s="19"/>
      <c r="I28" s="19"/>
      <c r="J28" s="19"/>
      <c r="K28" s="26"/>
      <c r="L28" s="13"/>
    </row>
    <row r="29" spans="1:12" ht="12.75">
      <c r="A29" s="15" t="s">
        <v>74</v>
      </c>
      <c r="B29" s="26">
        <v>87.4</v>
      </c>
      <c r="C29" s="26" t="s">
        <v>17</v>
      </c>
      <c r="D29" s="26" t="s">
        <v>17</v>
      </c>
      <c r="E29" s="26">
        <v>58</v>
      </c>
      <c r="F29" s="26" t="s">
        <v>17</v>
      </c>
      <c r="G29" s="26" t="s">
        <v>17</v>
      </c>
      <c r="H29" s="26" t="s">
        <v>17</v>
      </c>
      <c r="I29" s="26">
        <v>145.3</v>
      </c>
      <c r="J29" s="26">
        <v>145.3</v>
      </c>
      <c r="K29" s="26">
        <v>4.8</v>
      </c>
      <c r="L29" s="13"/>
    </row>
    <row r="30" spans="1:12" ht="12.75">
      <c r="A30" s="15" t="s">
        <v>91</v>
      </c>
      <c r="B30" s="26">
        <v>157.4</v>
      </c>
      <c r="C30" s="26" t="s">
        <v>17</v>
      </c>
      <c r="D30" s="26" t="s">
        <v>17</v>
      </c>
      <c r="E30" s="26">
        <v>311.3</v>
      </c>
      <c r="F30" s="26" t="s">
        <v>17</v>
      </c>
      <c r="G30" s="26" t="s">
        <v>17</v>
      </c>
      <c r="H30" s="26" t="s">
        <v>17</v>
      </c>
      <c r="I30" s="26">
        <v>468.7</v>
      </c>
      <c r="J30" s="26">
        <v>267.7</v>
      </c>
      <c r="K30" s="26">
        <v>174</v>
      </c>
      <c r="L30" s="13"/>
    </row>
    <row r="31" spans="1:12" ht="12.75">
      <c r="A31" s="15" t="s">
        <v>92</v>
      </c>
      <c r="B31" s="26">
        <v>27.7</v>
      </c>
      <c r="C31" s="26" t="s">
        <v>17</v>
      </c>
      <c r="D31" s="26" t="s">
        <v>17</v>
      </c>
      <c r="E31" s="26" t="s">
        <v>17</v>
      </c>
      <c r="F31" s="26" t="s">
        <v>17</v>
      </c>
      <c r="G31" s="26" t="s">
        <v>17</v>
      </c>
      <c r="H31" s="26" t="s">
        <v>17</v>
      </c>
      <c r="I31" s="26">
        <v>27.7</v>
      </c>
      <c r="J31" s="26">
        <v>27.7</v>
      </c>
      <c r="K31" s="26">
        <v>13.5</v>
      </c>
      <c r="L31" s="13"/>
    </row>
    <row r="32" spans="1:12" ht="12.75">
      <c r="A32" s="15" t="s">
        <v>96</v>
      </c>
      <c r="B32" s="26" t="s">
        <v>17</v>
      </c>
      <c r="C32" s="26" t="s">
        <v>17</v>
      </c>
      <c r="D32" s="26" t="s">
        <v>17</v>
      </c>
      <c r="E32" s="26" t="s">
        <v>17</v>
      </c>
      <c r="F32" s="26" t="s">
        <v>17</v>
      </c>
      <c r="G32" s="26">
        <v>224.4</v>
      </c>
      <c r="H32" s="26" t="s">
        <v>17</v>
      </c>
      <c r="I32" s="26">
        <v>224.4</v>
      </c>
      <c r="J32" s="26">
        <v>224.4</v>
      </c>
      <c r="K32" s="26">
        <v>242.4</v>
      </c>
      <c r="L32" s="13"/>
    </row>
    <row r="33" spans="1:12" ht="12.75">
      <c r="A33" s="15" t="s">
        <v>101</v>
      </c>
      <c r="B33" s="26">
        <v>84.1</v>
      </c>
      <c r="C33" s="26" t="s">
        <v>17</v>
      </c>
      <c r="D33" s="26" t="s">
        <v>17</v>
      </c>
      <c r="E33" s="26" t="s">
        <v>17</v>
      </c>
      <c r="F33" s="26" t="s">
        <v>17</v>
      </c>
      <c r="G33" s="26" t="s">
        <v>17</v>
      </c>
      <c r="H33" s="26" t="s">
        <v>17</v>
      </c>
      <c r="I33" s="26">
        <v>84.1</v>
      </c>
      <c r="J33" s="26">
        <v>84.1</v>
      </c>
      <c r="K33" s="26">
        <v>73.8</v>
      </c>
      <c r="L33" s="13"/>
    </row>
    <row r="34" spans="1:12" ht="12.75">
      <c r="A34" s="15" t="s">
        <v>107</v>
      </c>
      <c r="B34" s="26">
        <v>210.5</v>
      </c>
      <c r="C34" s="26" t="s">
        <v>17</v>
      </c>
      <c r="D34" s="26" t="s">
        <v>17</v>
      </c>
      <c r="E34" s="26" t="s">
        <v>17</v>
      </c>
      <c r="F34" s="26" t="s">
        <v>17</v>
      </c>
      <c r="G34" s="26" t="s">
        <v>17</v>
      </c>
      <c r="H34" s="26" t="s">
        <v>17</v>
      </c>
      <c r="I34" s="26">
        <v>210.5</v>
      </c>
      <c r="J34" s="26">
        <v>210.5</v>
      </c>
      <c r="K34" s="26">
        <v>145.3</v>
      </c>
      <c r="L34" s="13"/>
    </row>
    <row r="35" spans="1:12" ht="12.75">
      <c r="A35" s="15" t="s">
        <v>109</v>
      </c>
      <c r="B35" s="26">
        <v>38.1</v>
      </c>
      <c r="C35" s="26" t="s">
        <v>17</v>
      </c>
      <c r="D35" s="26" t="s">
        <v>17</v>
      </c>
      <c r="E35" s="26" t="s">
        <v>17</v>
      </c>
      <c r="F35" s="26" t="s">
        <v>17</v>
      </c>
      <c r="G35" s="26" t="s">
        <v>17</v>
      </c>
      <c r="H35" s="26" t="s">
        <v>17</v>
      </c>
      <c r="I35" s="26">
        <v>38.1</v>
      </c>
      <c r="J35" s="26">
        <v>38.1</v>
      </c>
      <c r="K35" s="26">
        <v>15.2</v>
      </c>
      <c r="L35" s="13"/>
    </row>
    <row r="36" spans="1:12" ht="12.75">
      <c r="A36" s="15" t="s">
        <v>110</v>
      </c>
      <c r="B36" s="26">
        <v>45.5</v>
      </c>
      <c r="C36" s="26" t="s">
        <v>17</v>
      </c>
      <c r="D36" s="26" t="s">
        <v>17</v>
      </c>
      <c r="E36" s="26" t="s">
        <v>17</v>
      </c>
      <c r="F36" s="26" t="s">
        <v>17</v>
      </c>
      <c r="G36" s="26" t="s">
        <v>17</v>
      </c>
      <c r="H36" s="26" t="s">
        <v>17</v>
      </c>
      <c r="I36" s="26">
        <v>45.5</v>
      </c>
      <c r="J36" s="26">
        <v>45.5</v>
      </c>
      <c r="K36" s="26">
        <v>60.1</v>
      </c>
      <c r="L36" s="13"/>
    </row>
    <row r="37" spans="1:12" ht="12.75">
      <c r="A37" s="15" t="s">
        <v>116</v>
      </c>
      <c r="B37" s="26">
        <v>31.2</v>
      </c>
      <c r="C37" s="26" t="s">
        <v>17</v>
      </c>
      <c r="D37" s="26" t="s">
        <v>17</v>
      </c>
      <c r="E37" s="26" t="s">
        <v>17</v>
      </c>
      <c r="F37" s="26" t="s">
        <v>17</v>
      </c>
      <c r="G37" s="26" t="s">
        <v>17</v>
      </c>
      <c r="H37" s="26" t="s">
        <v>17</v>
      </c>
      <c r="I37" s="26">
        <v>31.2</v>
      </c>
      <c r="J37" s="26">
        <v>31.2</v>
      </c>
      <c r="K37" s="26">
        <v>0.4</v>
      </c>
      <c r="L37" s="13"/>
    </row>
    <row r="38" spans="1:12" ht="12.75">
      <c r="A38" s="15" t="s">
        <v>117</v>
      </c>
      <c r="B38" s="26">
        <v>4.9</v>
      </c>
      <c r="C38" s="26" t="s">
        <v>17</v>
      </c>
      <c r="D38" s="26" t="s">
        <v>17</v>
      </c>
      <c r="E38" s="26" t="s">
        <v>17</v>
      </c>
      <c r="F38" s="26" t="s">
        <v>17</v>
      </c>
      <c r="G38" s="26" t="s">
        <v>17</v>
      </c>
      <c r="H38" s="26" t="s">
        <v>17</v>
      </c>
      <c r="I38" s="26">
        <v>4.9</v>
      </c>
      <c r="J38" s="26">
        <v>4.9</v>
      </c>
      <c r="K38" s="26">
        <v>8.3</v>
      </c>
      <c r="L38" s="13"/>
    </row>
    <row r="39" spans="1:12" ht="12.75">
      <c r="A39" s="15"/>
      <c r="B39" s="19"/>
      <c r="C39" s="19"/>
      <c r="D39" s="19"/>
      <c r="E39" s="19"/>
      <c r="F39" s="19"/>
      <c r="G39" s="19"/>
      <c r="H39" s="19"/>
      <c r="I39" s="19"/>
      <c r="J39" s="19"/>
      <c r="K39" s="26"/>
      <c r="L39" s="13"/>
    </row>
    <row r="40" spans="1:12" ht="13.5">
      <c r="A40" s="30" t="s">
        <v>232</v>
      </c>
      <c r="B40" s="98">
        <v>686.9</v>
      </c>
      <c r="C40" s="98" t="s">
        <v>17</v>
      </c>
      <c r="D40" s="98" t="s">
        <v>17</v>
      </c>
      <c r="E40" s="98">
        <v>369.3</v>
      </c>
      <c r="F40" s="98" t="s">
        <v>17</v>
      </c>
      <c r="G40" s="98">
        <v>224.4</v>
      </c>
      <c r="H40" s="98" t="s">
        <v>17</v>
      </c>
      <c r="I40" s="115">
        <v>1280.5</v>
      </c>
      <c r="J40" s="115">
        <v>1079.5</v>
      </c>
      <c r="K40" s="98">
        <v>738</v>
      </c>
      <c r="L40" s="13"/>
    </row>
    <row r="41" spans="1:12" ht="12.75">
      <c r="A41" s="15"/>
      <c r="B41" s="19"/>
      <c r="C41" s="19"/>
      <c r="D41" s="19"/>
      <c r="E41" s="19"/>
      <c r="F41" s="19"/>
      <c r="G41" s="19"/>
      <c r="H41" s="19"/>
      <c r="I41" s="19"/>
      <c r="J41" s="19"/>
      <c r="K41" s="26"/>
      <c r="L41" s="13"/>
    </row>
    <row r="42" spans="1:12" ht="13.5">
      <c r="A42" s="68" t="s">
        <v>152</v>
      </c>
      <c r="B42" s="19"/>
      <c r="C42" s="19"/>
      <c r="D42" s="19"/>
      <c r="E42" s="19"/>
      <c r="F42" s="19"/>
      <c r="G42" s="19"/>
      <c r="H42" s="19"/>
      <c r="I42" s="19"/>
      <c r="J42" s="19"/>
      <c r="K42" s="26"/>
      <c r="L42" s="13"/>
    </row>
    <row r="43" spans="1:12" ht="12.75">
      <c r="A43" s="15" t="s">
        <v>126</v>
      </c>
      <c r="B43" s="26" t="s">
        <v>17</v>
      </c>
      <c r="C43" s="26">
        <v>22</v>
      </c>
      <c r="D43" s="26" t="s">
        <v>17</v>
      </c>
      <c r="E43" s="26" t="s">
        <v>17</v>
      </c>
      <c r="F43" s="26" t="s">
        <v>17</v>
      </c>
      <c r="G43" s="26" t="s">
        <v>17</v>
      </c>
      <c r="H43" s="26" t="s">
        <v>17</v>
      </c>
      <c r="I43" s="26">
        <v>22</v>
      </c>
      <c r="J43" s="26">
        <v>18.7</v>
      </c>
      <c r="K43" s="26">
        <v>0.1</v>
      </c>
      <c r="L43" s="13"/>
    </row>
    <row r="44" spans="1:12" ht="12.75">
      <c r="A44" s="1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3"/>
    </row>
    <row r="45" spans="1:12" ht="13.5">
      <c r="A45" s="30" t="s">
        <v>234</v>
      </c>
      <c r="B45" s="98" t="s">
        <v>17</v>
      </c>
      <c r="C45" s="98">
        <v>22</v>
      </c>
      <c r="D45" s="98" t="s">
        <v>17</v>
      </c>
      <c r="E45" s="98" t="s">
        <v>17</v>
      </c>
      <c r="F45" s="98" t="s">
        <v>17</v>
      </c>
      <c r="G45" s="98" t="s">
        <v>17</v>
      </c>
      <c r="H45" s="98" t="s">
        <v>17</v>
      </c>
      <c r="I45" s="98">
        <v>22</v>
      </c>
      <c r="J45" s="98">
        <v>18.7</v>
      </c>
      <c r="K45" s="98">
        <v>0.1</v>
      </c>
      <c r="L45" s="13"/>
    </row>
    <row r="46" spans="1:12" ht="12.75">
      <c r="A46" s="1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3"/>
    </row>
    <row r="47" spans="1:12" ht="13.5">
      <c r="A47" s="68" t="s">
        <v>153</v>
      </c>
      <c r="B47" s="19"/>
      <c r="C47" s="26"/>
      <c r="D47" s="26"/>
      <c r="E47" s="26"/>
      <c r="F47" s="26"/>
      <c r="G47" s="26"/>
      <c r="H47" s="26"/>
      <c r="I47" s="26"/>
      <c r="J47" s="26"/>
      <c r="K47" s="26"/>
      <c r="L47" s="13"/>
    </row>
    <row r="48" spans="1:12" ht="12.75">
      <c r="A48" s="15" t="s">
        <v>129</v>
      </c>
      <c r="B48" s="26" t="s">
        <v>17</v>
      </c>
      <c r="C48" s="26" t="s">
        <v>17</v>
      </c>
      <c r="D48" s="26" t="s">
        <v>17</v>
      </c>
      <c r="E48" s="26" t="s">
        <v>17</v>
      </c>
      <c r="F48" s="26">
        <v>58</v>
      </c>
      <c r="G48" s="26" t="s">
        <v>17</v>
      </c>
      <c r="H48" s="26" t="s">
        <v>17</v>
      </c>
      <c r="I48" s="26">
        <v>58</v>
      </c>
      <c r="J48" s="26">
        <v>58</v>
      </c>
      <c r="K48" s="26">
        <v>4.3</v>
      </c>
      <c r="L48" s="13"/>
    </row>
    <row r="49" spans="1:12" ht="12.75">
      <c r="A49" s="15"/>
      <c r="B49" s="26"/>
      <c r="C49" s="26"/>
      <c r="D49" s="26"/>
      <c r="E49" s="26"/>
      <c r="F49" s="26"/>
      <c r="G49" s="127"/>
      <c r="H49" s="127"/>
      <c r="I49" s="127"/>
      <c r="J49" s="26"/>
      <c r="K49" s="26"/>
      <c r="L49" s="13"/>
    </row>
    <row r="50" spans="1:12" ht="13.5">
      <c r="A50" s="30" t="s">
        <v>236</v>
      </c>
      <c r="B50" s="98" t="s">
        <v>17</v>
      </c>
      <c r="C50" s="98" t="s">
        <v>17</v>
      </c>
      <c r="D50" s="98" t="s">
        <v>17</v>
      </c>
      <c r="E50" s="98" t="s">
        <v>17</v>
      </c>
      <c r="F50" s="98">
        <v>58</v>
      </c>
      <c r="G50" s="98" t="s">
        <v>17</v>
      </c>
      <c r="H50" s="98" t="s">
        <v>17</v>
      </c>
      <c r="I50" s="98">
        <v>58</v>
      </c>
      <c r="J50" s="98">
        <v>58</v>
      </c>
      <c r="K50" s="98">
        <v>4.3</v>
      </c>
      <c r="L50" s="13"/>
    </row>
    <row r="51" spans="1:12" ht="12.75">
      <c r="A51" s="72"/>
      <c r="B51" s="149"/>
      <c r="C51" s="149"/>
      <c r="D51" s="149"/>
      <c r="E51" s="149"/>
      <c r="F51" s="149"/>
      <c r="G51" s="26"/>
      <c r="H51" s="26"/>
      <c r="I51" s="26"/>
      <c r="J51" s="26"/>
      <c r="K51" s="26"/>
      <c r="L51" s="13"/>
    </row>
    <row r="52" spans="2:12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76" spans="8:11" ht="12.75">
      <c r="H76" s="136"/>
      <c r="I76" s="136"/>
      <c r="J76" s="136"/>
      <c r="K76" s="136"/>
    </row>
    <row r="89" spans="9:10" ht="12.75">
      <c r="I89" s="136"/>
      <c r="J89" s="136"/>
    </row>
    <row r="99" spans="8:11" ht="12.75">
      <c r="H99" s="136"/>
      <c r="I99" s="136"/>
      <c r="J99" s="136"/>
      <c r="K99" s="136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56"/>
  <sheetViews>
    <sheetView zoomScale="75" zoomScaleNormal="75" zoomScalePageLayoutView="0" workbookViewId="0" topLeftCell="A1">
      <selection activeCell="C40" sqref="C40"/>
    </sheetView>
  </sheetViews>
  <sheetFormatPr defaultColWidth="9.140625" defaultRowHeight="12.75"/>
  <cols>
    <col min="1" max="1" width="33.57421875" style="0" customWidth="1"/>
    <col min="2" max="2" width="11.57421875" style="0" bestFit="1" customWidth="1"/>
    <col min="3" max="3" width="12.7109375" style="0" customWidth="1"/>
    <col min="4" max="4" width="12.28125" style="0" customWidth="1"/>
    <col min="5" max="5" width="9.8515625" style="0" customWidth="1"/>
    <col min="6" max="6" width="12.28125" style="0" customWidth="1"/>
    <col min="7" max="7" width="12.28125" style="0" bestFit="1" customWidth="1"/>
    <col min="8" max="8" width="12.7109375" style="0" bestFit="1" customWidth="1"/>
    <col min="9" max="9" width="11.57421875" style="0" bestFit="1" customWidth="1"/>
  </cols>
  <sheetData>
    <row r="1" spans="1:10" ht="12.75">
      <c r="A1" s="14" t="s">
        <v>543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4"/>
      <c r="B3" s="17"/>
      <c r="C3" s="17"/>
      <c r="D3" s="17"/>
      <c r="E3" s="17"/>
      <c r="F3" s="17"/>
      <c r="G3" s="17" t="s">
        <v>379</v>
      </c>
      <c r="H3" s="17"/>
      <c r="I3" s="15"/>
      <c r="J3" s="15"/>
    </row>
    <row r="4" spans="1:10" ht="12.75">
      <c r="A4" s="14"/>
      <c r="B4" s="17"/>
      <c r="C4" s="17"/>
      <c r="D4" s="17"/>
      <c r="E4" s="17" t="s">
        <v>380</v>
      </c>
      <c r="F4" s="17"/>
      <c r="G4" s="17" t="s">
        <v>393</v>
      </c>
      <c r="H4" s="17"/>
      <c r="I4" s="15"/>
      <c r="J4" s="15"/>
    </row>
    <row r="5" spans="1:10" ht="12.75">
      <c r="A5" s="15"/>
      <c r="B5" s="17"/>
      <c r="C5" s="17"/>
      <c r="D5" s="17"/>
      <c r="E5" s="17" t="s">
        <v>382</v>
      </c>
      <c r="F5" s="17" t="s">
        <v>383</v>
      </c>
      <c r="G5" s="17" t="s">
        <v>384</v>
      </c>
      <c r="H5" s="17" t="s">
        <v>385</v>
      </c>
      <c r="I5" s="15"/>
      <c r="J5" s="15"/>
    </row>
    <row r="6" spans="1:10" ht="12.75">
      <c r="A6" s="118" t="s">
        <v>229</v>
      </c>
      <c r="B6" s="17" t="s">
        <v>432</v>
      </c>
      <c r="C6" s="17" t="s">
        <v>400</v>
      </c>
      <c r="D6" s="17" t="s">
        <v>437</v>
      </c>
      <c r="E6" s="17" t="s">
        <v>387</v>
      </c>
      <c r="F6" s="17" t="s">
        <v>388</v>
      </c>
      <c r="G6" s="17" t="s">
        <v>389</v>
      </c>
      <c r="H6" s="17" t="s">
        <v>390</v>
      </c>
      <c r="I6" s="15"/>
      <c r="J6" s="15"/>
    </row>
    <row r="7" spans="1:10" ht="12.75">
      <c r="A7" s="15"/>
      <c r="B7" s="28"/>
      <c r="C7" s="15"/>
      <c r="D7" s="15"/>
      <c r="E7" s="15"/>
      <c r="F7" s="15"/>
      <c r="G7" s="15"/>
      <c r="H7" s="15"/>
      <c r="I7" s="15"/>
      <c r="J7" s="15"/>
    </row>
    <row r="8" spans="1:10" ht="13.5">
      <c r="A8" s="68" t="s">
        <v>150</v>
      </c>
      <c r="B8" s="28"/>
      <c r="C8" s="15"/>
      <c r="D8" s="15"/>
      <c r="E8" s="15"/>
      <c r="F8" s="15"/>
      <c r="G8" s="15"/>
      <c r="H8" s="15"/>
      <c r="I8" s="15"/>
      <c r="J8" s="15"/>
    </row>
    <row r="9" spans="1:10" ht="12.75">
      <c r="A9" s="15" t="s">
        <v>186</v>
      </c>
      <c r="B9" s="26" t="s">
        <v>17</v>
      </c>
      <c r="C9" s="26" t="s">
        <v>17</v>
      </c>
      <c r="D9" s="26" t="s">
        <v>17</v>
      </c>
      <c r="E9" s="26">
        <v>317.3</v>
      </c>
      <c r="F9" s="26">
        <v>317.3</v>
      </c>
      <c r="G9" s="26">
        <v>317.3</v>
      </c>
      <c r="H9" s="26">
        <v>100</v>
      </c>
      <c r="I9" s="15"/>
      <c r="J9" s="15"/>
    </row>
    <row r="10" spans="1:10" ht="12.75">
      <c r="A10" s="15" t="s">
        <v>21</v>
      </c>
      <c r="B10" s="26" t="s">
        <v>17</v>
      </c>
      <c r="C10" s="26" t="s">
        <v>17</v>
      </c>
      <c r="D10" s="26" t="s">
        <v>17</v>
      </c>
      <c r="E10" s="26">
        <v>368.4</v>
      </c>
      <c r="F10" s="26">
        <v>368.4</v>
      </c>
      <c r="G10" s="26">
        <v>92.1</v>
      </c>
      <c r="H10" s="127">
        <v>1045.1</v>
      </c>
      <c r="I10" s="15"/>
      <c r="J10" s="15"/>
    </row>
    <row r="11" spans="1:10" ht="12.75">
      <c r="A11" s="15" t="s">
        <v>24</v>
      </c>
      <c r="B11" s="26" t="s">
        <v>17</v>
      </c>
      <c r="C11" s="26" t="s">
        <v>17</v>
      </c>
      <c r="D11" s="26" t="s">
        <v>17</v>
      </c>
      <c r="E11" s="26">
        <v>343.2</v>
      </c>
      <c r="F11" s="26">
        <v>343.2</v>
      </c>
      <c r="G11" s="26">
        <v>171.6</v>
      </c>
      <c r="H11" s="26">
        <v>206.8</v>
      </c>
      <c r="I11" s="15"/>
      <c r="J11" s="15"/>
    </row>
    <row r="12" spans="1:10" ht="12.75">
      <c r="A12" s="15" t="s">
        <v>433</v>
      </c>
      <c r="B12" s="26">
        <v>288.8</v>
      </c>
      <c r="C12" s="26" t="s">
        <v>17</v>
      </c>
      <c r="D12" s="26" t="s">
        <v>17</v>
      </c>
      <c r="E12" s="127">
        <v>4691.4</v>
      </c>
      <c r="F12" s="127">
        <v>4980.2</v>
      </c>
      <c r="G12" s="127">
        <v>2338</v>
      </c>
      <c r="H12" s="127">
        <v>9119.9</v>
      </c>
      <c r="I12" s="15"/>
      <c r="J12" s="15"/>
    </row>
    <row r="13" spans="1:10" ht="12.75">
      <c r="A13" s="15" t="s">
        <v>28</v>
      </c>
      <c r="B13" s="26" t="s">
        <v>17</v>
      </c>
      <c r="C13" s="26" t="s">
        <v>17</v>
      </c>
      <c r="D13" s="26" t="s">
        <v>17</v>
      </c>
      <c r="E13" s="26">
        <v>39.8</v>
      </c>
      <c r="F13" s="26">
        <v>39.8</v>
      </c>
      <c r="G13" s="26">
        <v>39.8</v>
      </c>
      <c r="H13" s="26">
        <v>99.4</v>
      </c>
      <c r="I13" s="15"/>
      <c r="J13" s="15"/>
    </row>
    <row r="14" spans="1:10" ht="12.75">
      <c r="A14" s="15" t="s">
        <v>29</v>
      </c>
      <c r="B14" s="26">
        <v>193.1</v>
      </c>
      <c r="C14" s="26" t="s">
        <v>17</v>
      </c>
      <c r="D14" s="26" t="s">
        <v>17</v>
      </c>
      <c r="E14" s="127">
        <v>1837.7</v>
      </c>
      <c r="F14" s="127">
        <v>2030.8</v>
      </c>
      <c r="G14" s="127">
        <v>1089.7</v>
      </c>
      <c r="H14" s="26">
        <v>173.7</v>
      </c>
      <c r="I14" s="15"/>
      <c r="J14" s="15"/>
    </row>
    <row r="15" spans="1:10" ht="12.75">
      <c r="A15" s="15" t="s">
        <v>30</v>
      </c>
      <c r="B15" s="26">
        <v>280.3</v>
      </c>
      <c r="C15" s="26" t="s">
        <v>17</v>
      </c>
      <c r="D15" s="26" t="s">
        <v>17</v>
      </c>
      <c r="E15" s="26">
        <v>420.1</v>
      </c>
      <c r="F15" s="26">
        <v>700.4</v>
      </c>
      <c r="G15" s="26">
        <v>520.5</v>
      </c>
      <c r="H15" s="26">
        <v>65</v>
      </c>
      <c r="I15" s="15"/>
      <c r="J15" s="15"/>
    </row>
    <row r="16" spans="1:10" ht="12.75">
      <c r="A16" s="15" t="s">
        <v>31</v>
      </c>
      <c r="B16" s="26" t="s">
        <v>17</v>
      </c>
      <c r="C16" s="26" t="s">
        <v>17</v>
      </c>
      <c r="D16" s="26" t="s">
        <v>17</v>
      </c>
      <c r="E16" s="26">
        <v>16</v>
      </c>
      <c r="F16" s="26">
        <v>16</v>
      </c>
      <c r="G16" s="26">
        <v>16</v>
      </c>
      <c r="H16" s="26">
        <v>5.6</v>
      </c>
      <c r="I16" s="15"/>
      <c r="J16" s="15"/>
    </row>
    <row r="17" spans="1:10" ht="12.75">
      <c r="A17" s="15" t="s">
        <v>32</v>
      </c>
      <c r="B17" s="26">
        <v>615.7</v>
      </c>
      <c r="C17" s="26" t="s">
        <v>17</v>
      </c>
      <c r="D17" s="26" t="s">
        <v>17</v>
      </c>
      <c r="E17" s="127">
        <v>7752.4</v>
      </c>
      <c r="F17" s="127">
        <v>8368.1</v>
      </c>
      <c r="G17" s="127">
        <v>2239</v>
      </c>
      <c r="H17" s="127">
        <v>12136</v>
      </c>
      <c r="I17" s="15"/>
      <c r="J17" s="15"/>
    </row>
    <row r="18" spans="1:10" ht="12.75">
      <c r="A18" s="15" t="s">
        <v>33</v>
      </c>
      <c r="B18" s="26" t="s">
        <v>17</v>
      </c>
      <c r="C18" s="26" t="s">
        <v>17</v>
      </c>
      <c r="D18" s="26" t="s">
        <v>17</v>
      </c>
      <c r="E18" s="26">
        <v>106.2</v>
      </c>
      <c r="F18" s="26">
        <v>106.2</v>
      </c>
      <c r="G18" s="26">
        <v>106.2</v>
      </c>
      <c r="H18" s="26">
        <v>95.6</v>
      </c>
      <c r="I18" s="15"/>
      <c r="J18" s="15"/>
    </row>
    <row r="19" spans="1:10" ht="12.75">
      <c r="A19" s="15" t="s">
        <v>434</v>
      </c>
      <c r="B19" s="26" t="s">
        <v>17</v>
      </c>
      <c r="C19" s="26" t="s">
        <v>17</v>
      </c>
      <c r="D19" s="26" t="s">
        <v>17</v>
      </c>
      <c r="E19" s="26">
        <v>229</v>
      </c>
      <c r="F19" s="26">
        <v>229</v>
      </c>
      <c r="G19" s="26">
        <v>114.5</v>
      </c>
      <c r="H19" s="26">
        <v>205.5</v>
      </c>
      <c r="I19" s="15"/>
      <c r="J19" s="15"/>
    </row>
    <row r="20" spans="1:10" ht="12.75">
      <c r="A20" s="15" t="s">
        <v>47</v>
      </c>
      <c r="B20" s="127">
        <v>1656.1</v>
      </c>
      <c r="C20" s="26">
        <v>179.2</v>
      </c>
      <c r="D20" s="26" t="s">
        <v>17</v>
      </c>
      <c r="E20" s="26">
        <v>13429.6</v>
      </c>
      <c r="F20" s="127">
        <v>15264.9</v>
      </c>
      <c r="G20" s="127">
        <v>3460.2</v>
      </c>
      <c r="H20" s="127">
        <v>2813.9</v>
      </c>
      <c r="I20" s="15"/>
      <c r="J20" s="15"/>
    </row>
    <row r="21" spans="1:10" ht="12.75">
      <c r="A21" s="15" t="s">
        <v>48</v>
      </c>
      <c r="B21" s="26">
        <v>406.9</v>
      </c>
      <c r="C21" s="26" t="s">
        <v>17</v>
      </c>
      <c r="D21" s="26" t="s">
        <v>17</v>
      </c>
      <c r="E21" s="26">
        <v>402.1</v>
      </c>
      <c r="F21" s="26">
        <v>809</v>
      </c>
      <c r="G21" s="26">
        <v>481.2</v>
      </c>
      <c r="H21" s="26">
        <v>220.5</v>
      </c>
      <c r="I21" s="15"/>
      <c r="J21" s="15"/>
    </row>
    <row r="22" spans="1:10" ht="12.75">
      <c r="A22" s="15" t="s">
        <v>435</v>
      </c>
      <c r="B22" s="26">
        <v>988.6</v>
      </c>
      <c r="C22" s="26" t="s">
        <v>17</v>
      </c>
      <c r="D22" s="26">
        <v>151.5</v>
      </c>
      <c r="E22" s="127">
        <v>4461.1</v>
      </c>
      <c r="F22" s="127">
        <v>5601.2</v>
      </c>
      <c r="G22" s="127">
        <v>2285.6</v>
      </c>
      <c r="H22" s="127">
        <v>5577</v>
      </c>
      <c r="I22" s="15"/>
      <c r="J22" s="15"/>
    </row>
    <row r="23" spans="1:10" ht="12.75">
      <c r="A23" s="15" t="s">
        <v>52</v>
      </c>
      <c r="B23" s="26" t="s">
        <v>17</v>
      </c>
      <c r="C23" s="26" t="s">
        <v>17</v>
      </c>
      <c r="D23" s="26" t="s">
        <v>17</v>
      </c>
      <c r="E23" s="127">
        <v>3486.7</v>
      </c>
      <c r="F23" s="127">
        <v>3486.7</v>
      </c>
      <c r="G23" s="127">
        <v>1004.8</v>
      </c>
      <c r="H23" s="127">
        <v>6332.2</v>
      </c>
      <c r="I23" s="15"/>
      <c r="J23" s="15"/>
    </row>
    <row r="24" spans="1:10" ht="12.75">
      <c r="A24" s="15" t="s">
        <v>53</v>
      </c>
      <c r="B24" s="26" t="s">
        <v>17</v>
      </c>
      <c r="C24" s="26" t="s">
        <v>17</v>
      </c>
      <c r="D24" s="26" t="s">
        <v>17</v>
      </c>
      <c r="E24" s="26">
        <v>78.9</v>
      </c>
      <c r="F24" s="26">
        <v>78.9</v>
      </c>
      <c r="G24" s="26">
        <v>78.9</v>
      </c>
      <c r="H24" s="26">
        <v>104.2</v>
      </c>
      <c r="I24" s="15"/>
      <c r="J24" s="15"/>
    </row>
    <row r="25" spans="1:10" ht="12.75">
      <c r="A25" s="15" t="s">
        <v>54</v>
      </c>
      <c r="B25" s="26">
        <v>70.8</v>
      </c>
      <c r="C25" s="26" t="s">
        <v>17</v>
      </c>
      <c r="D25" s="26" t="s">
        <v>17</v>
      </c>
      <c r="E25" s="26">
        <v>390.9</v>
      </c>
      <c r="F25" s="26">
        <v>461.7</v>
      </c>
      <c r="G25" s="26">
        <v>251.8</v>
      </c>
      <c r="H25" s="127">
        <v>1006.4</v>
      </c>
      <c r="I25" s="15"/>
      <c r="J25" s="15"/>
    </row>
    <row r="26" spans="1:10" ht="12.75">
      <c r="A26" s="15" t="s">
        <v>55</v>
      </c>
      <c r="B26" s="26" t="s">
        <v>17</v>
      </c>
      <c r="C26" s="26" t="s">
        <v>17</v>
      </c>
      <c r="D26" s="26" t="s">
        <v>17</v>
      </c>
      <c r="E26" s="26">
        <v>130.4</v>
      </c>
      <c r="F26" s="26">
        <v>130.4</v>
      </c>
      <c r="G26" s="26">
        <v>65.2</v>
      </c>
      <c r="H26" s="26">
        <v>185.8</v>
      </c>
      <c r="I26" s="15"/>
      <c r="J26" s="15"/>
    </row>
    <row r="27" spans="1:10" ht="12.75">
      <c r="A27" s="15" t="s">
        <v>56</v>
      </c>
      <c r="B27" s="26">
        <v>193.1</v>
      </c>
      <c r="C27" s="26" t="s">
        <v>17</v>
      </c>
      <c r="D27" s="26" t="s">
        <v>17</v>
      </c>
      <c r="E27" s="26">
        <v>640.8</v>
      </c>
      <c r="F27" s="26">
        <v>833.9</v>
      </c>
      <c r="G27" s="26">
        <v>433.7</v>
      </c>
      <c r="H27" s="26">
        <v>125.1</v>
      </c>
      <c r="I27" s="15"/>
      <c r="J27" s="15"/>
    </row>
    <row r="28" spans="1:10" ht="12.75">
      <c r="A28" s="15" t="s">
        <v>60</v>
      </c>
      <c r="B28" s="26" t="s">
        <v>17</v>
      </c>
      <c r="C28" s="26" t="s">
        <v>17</v>
      </c>
      <c r="D28" s="26" t="s">
        <v>17</v>
      </c>
      <c r="E28" s="26">
        <v>338.6</v>
      </c>
      <c r="F28" s="26">
        <v>338.6</v>
      </c>
      <c r="G28" s="26">
        <v>122</v>
      </c>
      <c r="H28" s="26">
        <v>342.2</v>
      </c>
      <c r="I28" s="15"/>
      <c r="J28" s="15"/>
    </row>
    <row r="29" spans="1:10" ht="12.75">
      <c r="A29" s="15"/>
      <c r="B29" s="26"/>
      <c r="C29" s="26"/>
      <c r="D29" s="26"/>
      <c r="E29" s="26"/>
      <c r="F29" s="26"/>
      <c r="G29" s="26"/>
      <c r="H29" s="26"/>
      <c r="I29" s="15"/>
      <c r="J29" s="15"/>
    </row>
    <row r="30" spans="1:10" ht="13.5">
      <c r="A30" s="30" t="s">
        <v>231</v>
      </c>
      <c r="B30" s="115">
        <v>4693.5</v>
      </c>
      <c r="C30" s="98">
        <v>179.2</v>
      </c>
      <c r="D30" s="98">
        <v>151.5</v>
      </c>
      <c r="E30" s="98">
        <v>39480.5</v>
      </c>
      <c r="F30" s="115">
        <v>44504.7</v>
      </c>
      <c r="G30" s="115">
        <v>15227.9</v>
      </c>
      <c r="H30" s="115">
        <v>39960</v>
      </c>
      <c r="I30" s="15"/>
      <c r="J30" s="15"/>
    </row>
    <row r="31" spans="1:10" s="79" customFormat="1" ht="13.5">
      <c r="A31" s="69"/>
      <c r="B31" s="70"/>
      <c r="C31" s="70"/>
      <c r="D31" s="70"/>
      <c r="E31" s="70"/>
      <c r="F31" s="70"/>
      <c r="G31" s="120"/>
      <c r="H31" s="72"/>
      <c r="I31" s="72"/>
      <c r="J31" s="72"/>
    </row>
    <row r="32" spans="1:10" s="79" customFormat="1" ht="13.5">
      <c r="A32" s="69"/>
      <c r="B32" s="129"/>
      <c r="C32" s="129"/>
      <c r="D32" s="17"/>
      <c r="E32" s="17"/>
      <c r="F32" s="17"/>
      <c r="G32" s="17"/>
      <c r="H32" s="17" t="s">
        <v>379</v>
      </c>
      <c r="I32" s="17"/>
      <c r="J32" s="72"/>
    </row>
    <row r="33" spans="1:10" s="79" customFormat="1" ht="12.75">
      <c r="A33" s="73"/>
      <c r="B33" s="17" t="s">
        <v>380</v>
      </c>
      <c r="C33" s="17"/>
      <c r="D33" s="17"/>
      <c r="E33" s="17"/>
      <c r="F33" s="17"/>
      <c r="G33" s="17"/>
      <c r="H33" s="17" t="s">
        <v>393</v>
      </c>
      <c r="I33" s="17"/>
      <c r="J33" s="72"/>
    </row>
    <row r="34" spans="1:10" ht="12.75">
      <c r="A34" s="15"/>
      <c r="B34" s="17" t="s">
        <v>394</v>
      </c>
      <c r="C34" s="17"/>
      <c r="D34" s="17" t="s">
        <v>395</v>
      </c>
      <c r="E34" s="17"/>
      <c r="F34" s="17"/>
      <c r="G34" s="17" t="s">
        <v>383</v>
      </c>
      <c r="H34" s="17" t="s">
        <v>384</v>
      </c>
      <c r="I34" s="17" t="s">
        <v>385</v>
      </c>
      <c r="J34" s="15"/>
    </row>
    <row r="35" spans="1:10" ht="12.75">
      <c r="A35" s="118" t="s">
        <v>229</v>
      </c>
      <c r="B35" s="17" t="s">
        <v>387</v>
      </c>
      <c r="C35" s="17" t="s">
        <v>400</v>
      </c>
      <c r="D35" s="17" t="s">
        <v>402</v>
      </c>
      <c r="E35" s="17" t="s">
        <v>438</v>
      </c>
      <c r="F35" s="17" t="s">
        <v>439</v>
      </c>
      <c r="G35" s="17" t="s">
        <v>388</v>
      </c>
      <c r="H35" s="17" t="s">
        <v>389</v>
      </c>
      <c r="I35" s="17" t="s">
        <v>390</v>
      </c>
      <c r="J35" s="15"/>
    </row>
    <row r="36" spans="1:10" ht="12.75">
      <c r="A36" s="15"/>
      <c r="B36" s="28"/>
      <c r="C36" s="28"/>
      <c r="D36" s="15"/>
      <c r="E36" s="15"/>
      <c r="F36" s="15"/>
      <c r="G36" s="15"/>
      <c r="H36" s="15"/>
      <c r="I36" s="15"/>
      <c r="J36" s="15"/>
    </row>
    <row r="37" spans="1:10" ht="13.5">
      <c r="A37" s="68" t="s">
        <v>222</v>
      </c>
      <c r="B37" s="28"/>
      <c r="C37" s="28"/>
      <c r="D37" s="15"/>
      <c r="E37" s="15"/>
      <c r="F37" s="15"/>
      <c r="G37" s="15"/>
      <c r="H37" s="15"/>
      <c r="I37" s="15"/>
      <c r="J37" s="15"/>
    </row>
    <row r="38" spans="1:10" ht="12.75">
      <c r="A38" s="15" t="s">
        <v>74</v>
      </c>
      <c r="B38" s="26">
        <v>705.4</v>
      </c>
      <c r="C38" s="26">
        <v>135.9</v>
      </c>
      <c r="D38" s="26" t="s">
        <v>17</v>
      </c>
      <c r="E38" s="26" t="s">
        <v>17</v>
      </c>
      <c r="F38" s="26" t="s">
        <v>17</v>
      </c>
      <c r="G38" s="26">
        <v>841.3</v>
      </c>
      <c r="H38" s="26">
        <v>841.3</v>
      </c>
      <c r="I38" s="26">
        <v>20.1</v>
      </c>
      <c r="J38" s="15"/>
    </row>
    <row r="39" spans="1:10" ht="12.75">
      <c r="A39" s="15" t="s">
        <v>78</v>
      </c>
      <c r="B39" s="26" t="s">
        <v>17</v>
      </c>
      <c r="C39" s="26" t="s">
        <v>17</v>
      </c>
      <c r="D39" s="26" t="s">
        <v>17</v>
      </c>
      <c r="E39" s="26" t="s">
        <v>17</v>
      </c>
      <c r="F39" s="26">
        <v>24.8</v>
      </c>
      <c r="G39" s="26">
        <v>24.8</v>
      </c>
      <c r="H39" s="26">
        <v>24.8</v>
      </c>
      <c r="I39" s="26">
        <v>12.3</v>
      </c>
      <c r="J39" s="15"/>
    </row>
    <row r="40" spans="1:10" ht="12.75">
      <c r="A40" s="15" t="s">
        <v>91</v>
      </c>
      <c r="B40" s="127">
        <v>1640.9</v>
      </c>
      <c r="C40" s="127">
        <v>6646.2</v>
      </c>
      <c r="D40" s="26" t="s">
        <v>17</v>
      </c>
      <c r="E40" s="26" t="s">
        <v>17</v>
      </c>
      <c r="F40" s="26" t="s">
        <v>17</v>
      </c>
      <c r="G40" s="127">
        <v>8287.2</v>
      </c>
      <c r="H40" s="127">
        <v>4151.8</v>
      </c>
      <c r="I40" s="127">
        <v>3356.7</v>
      </c>
      <c r="J40" s="15"/>
    </row>
    <row r="41" spans="1:10" ht="12.75">
      <c r="A41" s="15" t="s">
        <v>92</v>
      </c>
      <c r="B41" s="26">
        <v>335.2</v>
      </c>
      <c r="C41" s="26" t="s">
        <v>17</v>
      </c>
      <c r="D41" s="26" t="s">
        <v>17</v>
      </c>
      <c r="E41" s="26" t="s">
        <v>17</v>
      </c>
      <c r="F41" s="26" t="s">
        <v>17</v>
      </c>
      <c r="G41" s="26">
        <v>335.2</v>
      </c>
      <c r="H41" s="26">
        <v>335.2</v>
      </c>
      <c r="I41" s="26">
        <v>182.6</v>
      </c>
      <c r="J41" s="15"/>
    </row>
    <row r="42" spans="1:10" ht="12.75">
      <c r="A42" s="15" t="s">
        <v>96</v>
      </c>
      <c r="B42" s="26" t="s">
        <v>17</v>
      </c>
      <c r="C42" s="26" t="s">
        <v>17</v>
      </c>
      <c r="D42" s="127">
        <v>1957</v>
      </c>
      <c r="E42" s="26" t="s">
        <v>17</v>
      </c>
      <c r="F42" s="26" t="s">
        <v>17</v>
      </c>
      <c r="G42" s="127">
        <v>1957</v>
      </c>
      <c r="H42" s="127">
        <v>1957</v>
      </c>
      <c r="I42" s="127">
        <v>1843.4</v>
      </c>
      <c r="J42" s="15"/>
    </row>
    <row r="43" spans="1:10" ht="12.75">
      <c r="A43" s="15" t="s">
        <v>101</v>
      </c>
      <c r="B43" s="26">
        <v>465.4</v>
      </c>
      <c r="C43" s="26" t="s">
        <v>17</v>
      </c>
      <c r="D43" s="26" t="s">
        <v>17</v>
      </c>
      <c r="E43" s="26" t="s">
        <v>17</v>
      </c>
      <c r="F43" s="26" t="s">
        <v>17</v>
      </c>
      <c r="G43" s="26">
        <v>465.4</v>
      </c>
      <c r="H43" s="26">
        <v>465.4</v>
      </c>
      <c r="I43" s="26">
        <v>266.9</v>
      </c>
      <c r="J43" s="15"/>
    </row>
    <row r="44" spans="1:10" ht="12.75">
      <c r="A44" s="15" t="s">
        <v>107</v>
      </c>
      <c r="B44" s="127">
        <v>2371.6</v>
      </c>
      <c r="C44" s="26" t="s">
        <v>17</v>
      </c>
      <c r="D44" s="26" t="s">
        <v>17</v>
      </c>
      <c r="E44" s="26" t="s">
        <v>17</v>
      </c>
      <c r="F44" s="26" t="s">
        <v>17</v>
      </c>
      <c r="G44" s="127">
        <v>2371.6</v>
      </c>
      <c r="H44" s="127">
        <v>2359.6</v>
      </c>
      <c r="I44" s="127">
        <v>1855.1</v>
      </c>
      <c r="J44" s="15"/>
    </row>
    <row r="45" spans="1:10" ht="12.75">
      <c r="A45" s="15" t="s">
        <v>109</v>
      </c>
      <c r="B45" s="26">
        <v>470.8</v>
      </c>
      <c r="C45" s="26" t="s">
        <v>17</v>
      </c>
      <c r="D45" s="26">
        <v>21.8</v>
      </c>
      <c r="E45" s="26" t="s">
        <v>17</v>
      </c>
      <c r="F45" s="26" t="s">
        <v>17</v>
      </c>
      <c r="G45" s="26">
        <v>492.6</v>
      </c>
      <c r="H45" s="26">
        <v>492.6</v>
      </c>
      <c r="I45" s="26">
        <v>177.6</v>
      </c>
      <c r="J45" s="15"/>
    </row>
    <row r="46" spans="1:10" ht="12.75">
      <c r="A46" s="15" t="s">
        <v>110</v>
      </c>
      <c r="B46" s="26">
        <v>62.3</v>
      </c>
      <c r="C46" s="26" t="s">
        <v>17</v>
      </c>
      <c r="D46" s="26" t="s">
        <v>17</v>
      </c>
      <c r="E46" s="26" t="s">
        <v>17</v>
      </c>
      <c r="F46" s="26" t="s">
        <v>17</v>
      </c>
      <c r="G46" s="26">
        <v>62.3</v>
      </c>
      <c r="H46" s="26">
        <v>62.3</v>
      </c>
      <c r="I46" s="26">
        <v>82.2</v>
      </c>
      <c r="J46" s="15"/>
    </row>
    <row r="47" spans="1:10" ht="12.75">
      <c r="A47" s="15" t="s">
        <v>113</v>
      </c>
      <c r="B47" s="26">
        <v>76.2</v>
      </c>
      <c r="C47" s="26" t="s">
        <v>17</v>
      </c>
      <c r="D47" s="26" t="s">
        <v>17</v>
      </c>
      <c r="E47" s="26">
        <v>60.5</v>
      </c>
      <c r="F47" s="26" t="s">
        <v>17</v>
      </c>
      <c r="G47" s="26">
        <v>136.7</v>
      </c>
      <c r="H47" s="26">
        <v>136.7</v>
      </c>
      <c r="I47" s="26">
        <v>16.7</v>
      </c>
      <c r="J47" s="15"/>
    </row>
    <row r="48" spans="1:10" ht="12.75">
      <c r="A48" s="15" t="s">
        <v>115</v>
      </c>
      <c r="B48" s="26">
        <v>233.1</v>
      </c>
      <c r="C48" s="26" t="s">
        <v>17</v>
      </c>
      <c r="D48" s="26" t="s">
        <v>17</v>
      </c>
      <c r="E48" s="26" t="s">
        <v>17</v>
      </c>
      <c r="F48" s="26" t="s">
        <v>17</v>
      </c>
      <c r="G48" s="26">
        <v>233.1</v>
      </c>
      <c r="H48" s="26">
        <v>233.1</v>
      </c>
      <c r="I48" s="26">
        <v>787.1</v>
      </c>
      <c r="J48" s="15"/>
    </row>
    <row r="49" spans="1:10" ht="12.75">
      <c r="A49" s="15" t="s">
        <v>116</v>
      </c>
      <c r="B49" s="26">
        <v>186.2</v>
      </c>
      <c r="C49" s="26" t="s">
        <v>17</v>
      </c>
      <c r="D49" s="26" t="s">
        <v>17</v>
      </c>
      <c r="E49" s="26" t="s">
        <v>17</v>
      </c>
      <c r="F49" s="26" t="s">
        <v>17</v>
      </c>
      <c r="G49" s="26">
        <v>186.2</v>
      </c>
      <c r="H49" s="26">
        <v>186.2</v>
      </c>
      <c r="I49" s="26">
        <v>2.1</v>
      </c>
      <c r="J49" s="15"/>
    </row>
    <row r="50" spans="1:10" ht="12.75">
      <c r="A50" s="15"/>
      <c r="B50" s="26"/>
      <c r="C50" s="26"/>
      <c r="D50" s="26"/>
      <c r="E50" s="26"/>
      <c r="F50" s="26"/>
      <c r="G50" s="26"/>
      <c r="H50" s="26"/>
      <c r="I50" s="26"/>
      <c r="J50" s="15"/>
    </row>
    <row r="51" spans="1:10" ht="13.5">
      <c r="A51" s="30" t="s">
        <v>232</v>
      </c>
      <c r="B51" s="115">
        <v>6547.2</v>
      </c>
      <c r="C51" s="115">
        <v>6782.1</v>
      </c>
      <c r="D51" s="115">
        <v>1978.8</v>
      </c>
      <c r="E51" s="98">
        <v>60.5</v>
      </c>
      <c r="F51" s="98">
        <v>24.8</v>
      </c>
      <c r="G51" s="115">
        <v>15393.5</v>
      </c>
      <c r="H51" s="115">
        <v>11246</v>
      </c>
      <c r="I51" s="115">
        <v>8602.8</v>
      </c>
      <c r="J51" s="15"/>
    </row>
    <row r="52" spans="1:10" s="79" customFormat="1" ht="13.5">
      <c r="A52" s="69"/>
      <c r="B52" s="70"/>
      <c r="C52" s="70"/>
      <c r="D52" s="70"/>
      <c r="E52" s="70"/>
      <c r="F52" s="70"/>
      <c r="G52" s="70"/>
      <c r="H52" s="70"/>
      <c r="I52" s="120"/>
      <c r="J52" s="72"/>
    </row>
    <row r="53" spans="1:16" s="79" customFormat="1" ht="13.5">
      <c r="A53" s="69"/>
      <c r="B53" s="17"/>
      <c r="C53" s="17"/>
      <c r="D53" s="17"/>
      <c r="E53" s="17" t="s">
        <v>379</v>
      </c>
      <c r="F53" s="17"/>
      <c r="G53" s="15"/>
      <c r="H53" s="15"/>
      <c r="I53" s="15"/>
      <c r="J53" s="15"/>
      <c r="K53"/>
      <c r="L53"/>
      <c r="M53"/>
      <c r="N53"/>
      <c r="P53"/>
    </row>
    <row r="54" spans="1:9" s="79" customFormat="1" ht="13.5">
      <c r="A54" s="69"/>
      <c r="B54" s="17"/>
      <c r="C54" s="17"/>
      <c r="D54" s="17" t="s">
        <v>393</v>
      </c>
      <c r="E54" s="17"/>
      <c r="F54" s="72"/>
      <c r="G54" s="72"/>
      <c r="H54" s="72"/>
      <c r="I54" s="72"/>
    </row>
    <row r="55" spans="1:9" s="79" customFormat="1" ht="12.75">
      <c r="A55" s="72"/>
      <c r="B55" s="17"/>
      <c r="C55" s="17" t="s">
        <v>383</v>
      </c>
      <c r="D55" s="17" t="s">
        <v>384</v>
      </c>
      <c r="E55" s="17" t="s">
        <v>385</v>
      </c>
      <c r="F55" s="72"/>
      <c r="G55" s="72"/>
      <c r="H55" s="72"/>
      <c r="I55" s="72"/>
    </row>
    <row r="56" spans="1:9" ht="12.75">
      <c r="A56" s="118" t="s">
        <v>229</v>
      </c>
      <c r="B56" s="17" t="s">
        <v>411</v>
      </c>
      <c r="C56" s="17" t="s">
        <v>388</v>
      </c>
      <c r="D56" s="17" t="s">
        <v>389</v>
      </c>
      <c r="E56" s="17" t="s">
        <v>390</v>
      </c>
      <c r="F56" s="15"/>
      <c r="G56" s="15"/>
      <c r="H56" s="15"/>
      <c r="I56" s="15"/>
    </row>
    <row r="57" spans="1:9" ht="12.75">
      <c r="A57" s="15"/>
      <c r="B57" s="28"/>
      <c r="C57" s="15"/>
      <c r="D57" s="15"/>
      <c r="E57" s="15"/>
      <c r="F57" s="15"/>
      <c r="G57" s="15"/>
      <c r="H57" s="15"/>
      <c r="I57" s="15"/>
    </row>
    <row r="58" spans="1:9" ht="13.5">
      <c r="A58" s="68" t="s">
        <v>152</v>
      </c>
      <c r="B58" s="28"/>
      <c r="C58" s="15"/>
      <c r="D58" s="15"/>
      <c r="E58" s="15"/>
      <c r="F58" s="15"/>
      <c r="G58" s="15"/>
      <c r="H58" s="15"/>
      <c r="I58" s="15"/>
    </row>
    <row r="59" spans="1:9" ht="12.75">
      <c r="A59" s="15" t="s">
        <v>124</v>
      </c>
      <c r="B59" s="15">
        <v>121.3</v>
      </c>
      <c r="C59" s="15">
        <v>121.3</v>
      </c>
      <c r="D59" s="15">
        <v>121.3</v>
      </c>
      <c r="E59" s="15">
        <v>0.5</v>
      </c>
      <c r="F59" s="15"/>
      <c r="G59" s="15"/>
      <c r="H59" s="15"/>
      <c r="I59" s="15"/>
    </row>
    <row r="60" spans="1:9" ht="12.75">
      <c r="A60" s="15" t="s">
        <v>126</v>
      </c>
      <c r="B60" s="15">
        <v>601.8</v>
      </c>
      <c r="C60" s="15">
        <v>601.8</v>
      </c>
      <c r="D60" s="15">
        <v>556</v>
      </c>
      <c r="E60" s="15">
        <v>4.7</v>
      </c>
      <c r="F60" s="15"/>
      <c r="G60" s="15"/>
      <c r="H60" s="15"/>
      <c r="I60" s="15"/>
    </row>
    <row r="61" spans="1:9" ht="12.75">
      <c r="A61" s="15" t="s">
        <v>127</v>
      </c>
      <c r="B61" s="15">
        <v>179.2</v>
      </c>
      <c r="C61" s="15">
        <v>179.2</v>
      </c>
      <c r="D61" s="15">
        <v>179.2</v>
      </c>
      <c r="E61" s="15">
        <v>25.1</v>
      </c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3.5">
      <c r="A63" s="30" t="s">
        <v>234</v>
      </c>
      <c r="B63" s="30">
        <v>902.4</v>
      </c>
      <c r="C63" s="30">
        <v>902.4</v>
      </c>
      <c r="D63" s="30">
        <v>856.5</v>
      </c>
      <c r="E63" s="30">
        <v>30.3</v>
      </c>
      <c r="F63" s="15"/>
      <c r="G63" s="15"/>
      <c r="H63" s="15"/>
      <c r="I63" s="15"/>
    </row>
    <row r="64" spans="1:10" s="79" customFormat="1" ht="13.5">
      <c r="A64" s="69"/>
      <c r="B64" s="70"/>
      <c r="C64" s="70"/>
      <c r="D64" s="72"/>
      <c r="E64" s="72"/>
      <c r="F64" s="72"/>
      <c r="G64" s="72"/>
      <c r="H64" s="72"/>
      <c r="I64" s="72"/>
      <c r="J64" s="72"/>
    </row>
    <row r="65" spans="1:16" s="79" customFormat="1" ht="13.5">
      <c r="A65" s="69"/>
      <c r="B65" s="17"/>
      <c r="C65" s="17"/>
      <c r="D65" s="17" t="s">
        <v>379</v>
      </c>
      <c r="E65" s="17"/>
      <c r="F65" s="15"/>
      <c r="G65" s="15"/>
      <c r="H65" s="15"/>
      <c r="I65" s="15"/>
      <c r="J65" s="15"/>
      <c r="K65"/>
      <c r="L65"/>
      <c r="M65"/>
      <c r="N65"/>
      <c r="P65"/>
    </row>
    <row r="66" spans="1:10" s="79" customFormat="1" ht="13.5">
      <c r="A66" s="69"/>
      <c r="B66" s="17"/>
      <c r="C66" s="17"/>
      <c r="D66" s="17" t="s">
        <v>393</v>
      </c>
      <c r="E66" s="17"/>
      <c r="F66" s="72"/>
      <c r="G66" s="72"/>
      <c r="H66" s="72"/>
      <c r="I66" s="72"/>
      <c r="J66" s="72"/>
    </row>
    <row r="67" spans="1:10" s="79" customFormat="1" ht="13.5">
      <c r="A67" s="69"/>
      <c r="B67" s="17"/>
      <c r="C67" s="17" t="s">
        <v>383</v>
      </c>
      <c r="D67" s="17" t="s">
        <v>384</v>
      </c>
      <c r="E67" s="17" t="s">
        <v>385</v>
      </c>
      <c r="F67" s="72"/>
      <c r="G67" s="72"/>
      <c r="H67" s="72"/>
      <c r="I67" s="72"/>
      <c r="J67" s="72"/>
    </row>
    <row r="68" spans="1:10" ht="12.75">
      <c r="A68" s="118" t="s">
        <v>229</v>
      </c>
      <c r="B68" s="17" t="s">
        <v>413</v>
      </c>
      <c r="C68" s="17" t="s">
        <v>388</v>
      </c>
      <c r="D68" s="17" t="s">
        <v>389</v>
      </c>
      <c r="E68" s="17" t="s">
        <v>390</v>
      </c>
      <c r="F68" s="15"/>
      <c r="G68" s="15"/>
      <c r="H68" s="15"/>
      <c r="I68" s="15"/>
      <c r="J68" s="15"/>
    </row>
    <row r="69" spans="1:10" ht="12.75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3.5">
      <c r="A70" s="68" t="s">
        <v>153</v>
      </c>
      <c r="B70" s="28"/>
      <c r="C70" s="15"/>
      <c r="D70" s="15"/>
      <c r="E70" s="15"/>
      <c r="F70" s="15"/>
      <c r="G70" s="15"/>
      <c r="H70" s="15"/>
      <c r="I70" s="15"/>
      <c r="J70" s="15"/>
    </row>
    <row r="71" spans="1:10" ht="12.75">
      <c r="A71" s="15" t="s">
        <v>129</v>
      </c>
      <c r="B71" s="15">
        <v>445.5</v>
      </c>
      <c r="C71" s="15">
        <v>445.5</v>
      </c>
      <c r="D71" s="15">
        <v>445.5</v>
      </c>
      <c r="E71" s="15">
        <v>56.8</v>
      </c>
      <c r="F71" s="15"/>
      <c r="G71" s="15"/>
      <c r="H71" s="15"/>
      <c r="I71" s="15"/>
      <c r="J71" s="15"/>
    </row>
    <row r="72" spans="1:10" ht="12.75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3.5">
      <c r="A73" s="30" t="s">
        <v>236</v>
      </c>
      <c r="B73" s="30">
        <v>445.5</v>
      </c>
      <c r="C73" s="30">
        <v>445.5</v>
      </c>
      <c r="D73" s="30">
        <v>445.5</v>
      </c>
      <c r="E73" s="30">
        <v>56.8</v>
      </c>
      <c r="F73" s="15"/>
      <c r="G73" s="15"/>
      <c r="H73" s="15"/>
      <c r="I73" s="15"/>
      <c r="J73" s="15"/>
    </row>
    <row r="74" spans="1:10" ht="13.5">
      <c r="A74" s="68"/>
      <c r="B74" s="28"/>
      <c r="C74" s="28"/>
      <c r="D74" s="28"/>
      <c r="E74" s="28"/>
      <c r="F74" s="28"/>
      <c r="G74" s="28"/>
      <c r="H74" s="28"/>
      <c r="I74" s="15"/>
      <c r="J74" s="15"/>
    </row>
    <row r="75" spans="1:10" s="79" customFormat="1" ht="13.5">
      <c r="A75" s="69"/>
      <c r="B75" s="17"/>
      <c r="C75" s="17"/>
      <c r="D75" s="17" t="s">
        <v>379</v>
      </c>
      <c r="E75" s="17"/>
      <c r="F75" s="78"/>
      <c r="G75" s="78"/>
      <c r="H75" s="78"/>
      <c r="I75" s="120"/>
      <c r="J75" s="72"/>
    </row>
    <row r="76" spans="1:10" s="79" customFormat="1" ht="13.5">
      <c r="A76" s="69"/>
      <c r="B76" s="17"/>
      <c r="C76" s="17"/>
      <c r="D76" s="17" t="s">
        <v>393</v>
      </c>
      <c r="E76" s="17"/>
      <c r="F76" s="78"/>
      <c r="G76" s="78"/>
      <c r="H76" s="78"/>
      <c r="I76" s="120"/>
      <c r="J76" s="72"/>
    </row>
    <row r="77" spans="1:10" s="79" customFormat="1" ht="13.5">
      <c r="A77" s="69"/>
      <c r="B77" s="17" t="s">
        <v>417</v>
      </c>
      <c r="C77" s="17" t="s">
        <v>383</v>
      </c>
      <c r="D77" s="17" t="s">
        <v>384</v>
      </c>
      <c r="E77" s="17" t="s">
        <v>385</v>
      </c>
      <c r="F77" s="78"/>
      <c r="G77" s="78"/>
      <c r="H77" s="78"/>
      <c r="I77" s="120"/>
      <c r="J77" s="72"/>
    </row>
    <row r="78" spans="1:10" s="79" customFormat="1" ht="12.75">
      <c r="A78" s="15"/>
      <c r="B78" s="17" t="s">
        <v>418</v>
      </c>
      <c r="C78" s="17" t="s">
        <v>388</v>
      </c>
      <c r="D78" s="17" t="s">
        <v>389</v>
      </c>
      <c r="E78" s="17" t="s">
        <v>390</v>
      </c>
      <c r="F78" s="78"/>
      <c r="G78" s="78"/>
      <c r="H78" s="78"/>
      <c r="I78" s="120"/>
      <c r="J78" s="72"/>
    </row>
    <row r="79" spans="1:10" s="79" customFormat="1" ht="13.5">
      <c r="A79" s="68" t="s">
        <v>419</v>
      </c>
      <c r="B79" s="28"/>
      <c r="C79" s="28"/>
      <c r="D79" s="55"/>
      <c r="E79" s="28"/>
      <c r="F79" s="70"/>
      <c r="G79" s="70"/>
      <c r="H79" s="70"/>
      <c r="I79" s="120"/>
      <c r="J79" s="72"/>
    </row>
    <row r="80" spans="1:10" s="79" customFormat="1" ht="12.75">
      <c r="A80" s="15" t="s">
        <v>132</v>
      </c>
      <c r="B80" s="15">
        <v>22.9</v>
      </c>
      <c r="C80" s="15">
        <v>22.9</v>
      </c>
      <c r="D80" s="15">
        <v>22.9</v>
      </c>
      <c r="E80" s="15">
        <v>68.6</v>
      </c>
      <c r="F80" s="15" t="s">
        <v>17</v>
      </c>
      <c r="G80" s="15" t="s">
        <v>17</v>
      </c>
      <c r="H80" s="15" t="s">
        <v>17</v>
      </c>
      <c r="I80" s="15" t="s">
        <v>17</v>
      </c>
      <c r="J80" s="15" t="s">
        <v>17</v>
      </c>
    </row>
    <row r="81" spans="1:10" s="79" customFormat="1" ht="12.75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s="79" customFormat="1" ht="13.5">
      <c r="A82" s="30" t="s">
        <v>242</v>
      </c>
      <c r="B82" s="30">
        <v>22.9</v>
      </c>
      <c r="C82" s="30">
        <v>22.9</v>
      </c>
      <c r="D82" s="30">
        <v>22.9</v>
      </c>
      <c r="E82" s="30">
        <v>68.6</v>
      </c>
      <c r="F82" s="15" t="s">
        <v>17</v>
      </c>
      <c r="G82" s="15" t="s">
        <v>17</v>
      </c>
      <c r="H82" s="15" t="s">
        <v>17</v>
      </c>
      <c r="I82" s="15" t="s">
        <v>17</v>
      </c>
      <c r="J82" s="15" t="s">
        <v>17</v>
      </c>
    </row>
    <row r="83" spans="1:10" s="79" customFormat="1" ht="13.5">
      <c r="A83" s="15"/>
      <c r="B83" s="128"/>
      <c r="C83" s="128"/>
      <c r="D83" s="128"/>
      <c r="E83" s="15"/>
      <c r="F83" s="70"/>
      <c r="G83" s="70"/>
      <c r="H83" s="70"/>
      <c r="I83" s="120"/>
      <c r="J83" s="72"/>
    </row>
    <row r="84" spans="1:10" s="79" customFormat="1" ht="13.5">
      <c r="A84" s="72"/>
      <c r="B84" s="78"/>
      <c r="C84" s="78"/>
      <c r="D84" s="72"/>
      <c r="E84" s="78"/>
      <c r="F84" s="70"/>
      <c r="G84" s="70"/>
      <c r="H84" s="70"/>
      <c r="I84" s="120"/>
      <c r="J84" s="72"/>
    </row>
    <row r="85" spans="1:10" s="79" customFormat="1" ht="13.5">
      <c r="A85" s="72"/>
      <c r="B85" s="117"/>
      <c r="C85" s="117"/>
      <c r="D85" s="117"/>
      <c r="E85" s="117"/>
      <c r="F85" s="70"/>
      <c r="G85" s="70"/>
      <c r="H85" s="70"/>
      <c r="I85" s="120"/>
      <c r="J85" s="72"/>
    </row>
    <row r="86" spans="1:10" s="79" customFormat="1" ht="13.5">
      <c r="A86" s="73"/>
      <c r="B86" s="75"/>
      <c r="C86" s="75"/>
      <c r="D86" s="75"/>
      <c r="E86" s="75"/>
      <c r="F86" s="70"/>
      <c r="G86" s="70"/>
      <c r="H86" s="70"/>
      <c r="I86" s="120"/>
      <c r="J86" s="72"/>
    </row>
    <row r="87" spans="1:10" s="79" customFormat="1" ht="13.5">
      <c r="A87" s="72"/>
      <c r="B87" s="70"/>
      <c r="C87" s="70"/>
      <c r="D87" s="70"/>
      <c r="E87" s="70"/>
      <c r="F87" s="70"/>
      <c r="G87" s="70"/>
      <c r="H87" s="70"/>
      <c r="I87" s="120"/>
      <c r="J87" s="72"/>
    </row>
    <row r="88" spans="2:10" s="79" customFormat="1" ht="13.5">
      <c r="B88" s="70"/>
      <c r="C88" s="70"/>
      <c r="D88" s="70"/>
      <c r="E88" s="70"/>
      <c r="F88" s="70"/>
      <c r="G88" s="70"/>
      <c r="H88" s="70"/>
      <c r="I88" s="120"/>
      <c r="J88" s="72"/>
    </row>
    <row r="89" spans="1:10" s="79" customFormat="1" ht="12.75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2.75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2.75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2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105" ht="12.75">
      <c r="P105" s="136"/>
    </row>
    <row r="107" spans="11:16" ht="12.75">
      <c r="K107" s="136"/>
      <c r="N107" s="136"/>
      <c r="O107" s="136"/>
      <c r="P107" s="136"/>
    </row>
    <row r="109" spans="11:15" ht="12.75">
      <c r="K109" s="136"/>
      <c r="N109" s="136"/>
      <c r="O109" s="136"/>
    </row>
    <row r="112" spans="11:16" ht="12.75">
      <c r="K112" s="136"/>
      <c r="N112" s="136"/>
      <c r="O112" s="136"/>
      <c r="P112" s="136"/>
    </row>
    <row r="115" spans="6:16" ht="12.75">
      <c r="F115" s="136"/>
      <c r="N115" s="136"/>
      <c r="O115" s="136"/>
      <c r="P115" s="136"/>
    </row>
    <row r="117" spans="11:16" ht="12.75">
      <c r="K117" s="136"/>
      <c r="N117" s="136"/>
      <c r="O117" s="136"/>
      <c r="P117" s="136"/>
    </row>
    <row r="118" spans="11:16" ht="12.75">
      <c r="K118" s="136"/>
      <c r="N118" s="136"/>
      <c r="O118" s="136"/>
      <c r="P118" s="136"/>
    </row>
    <row r="120" ht="12.75">
      <c r="P120" s="136"/>
    </row>
    <row r="125" spans="6:16" ht="12.75">
      <c r="F125" s="136"/>
      <c r="N125" s="136"/>
      <c r="O125" s="136"/>
      <c r="P125" s="136"/>
    </row>
    <row r="129" spans="2:16" ht="12.75">
      <c r="B129" s="136"/>
      <c r="G129" s="136"/>
      <c r="N129" s="136"/>
      <c r="O129" s="136"/>
      <c r="P129" s="136"/>
    </row>
    <row r="131" spans="10:16" ht="12.75">
      <c r="J131" s="136"/>
      <c r="N131" s="136"/>
      <c r="O131" s="136"/>
      <c r="P131" s="136"/>
    </row>
    <row r="133" spans="2:16" ht="12.75">
      <c r="B133" s="136"/>
      <c r="N133" s="136"/>
      <c r="O133" s="136"/>
      <c r="P133" s="136"/>
    </row>
    <row r="140" spans="2:16" ht="12.75">
      <c r="B140" s="136"/>
      <c r="G140" s="136"/>
      <c r="J140" s="136"/>
      <c r="N140" s="136"/>
      <c r="O140" s="136"/>
      <c r="P140" s="136"/>
    </row>
    <row r="156" spans="2:16" ht="12.75">
      <c r="B156" s="136"/>
      <c r="F156" s="136"/>
      <c r="G156" s="136"/>
      <c r="J156" s="136"/>
      <c r="N156" s="136"/>
      <c r="O156" s="136"/>
      <c r="P156" s="136"/>
    </row>
  </sheetData>
  <sheetProtection/>
  <conditionalFormatting sqref="J75:J77">
    <cfRule type="cellIs" priority="1" dxfId="1" operator="equal" stopIfTrue="1">
      <formula>"yes"</formula>
    </cfRule>
    <cfRule type="cellIs" priority="2" dxfId="0" operator="equal" stopIfTrue="1">
      <formula>"no"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9"/>
  <sheetViews>
    <sheetView zoomScale="75" zoomScaleNormal="75" zoomScalePageLayoutView="0" workbookViewId="0" topLeftCell="A1">
      <selection activeCell="A13" sqref="A13"/>
    </sheetView>
  </sheetViews>
  <sheetFormatPr defaultColWidth="9.140625" defaultRowHeight="12.75"/>
  <cols>
    <col min="1" max="1" width="33.57421875" style="0" customWidth="1"/>
    <col min="2" max="2" width="9.7109375" style="0" customWidth="1"/>
    <col min="3" max="3" width="13.7109375" style="0" customWidth="1"/>
    <col min="4" max="4" width="12.28125" style="0" customWidth="1"/>
    <col min="5" max="5" width="12.421875" style="0" customWidth="1"/>
    <col min="6" max="6" width="10.7109375" style="0" customWidth="1"/>
    <col min="7" max="7" width="10.140625" style="0" customWidth="1"/>
  </cols>
  <sheetData>
    <row r="1" spans="1:15" ht="12.75">
      <c r="A1" s="141" t="s">
        <v>544</v>
      </c>
      <c r="B1" s="142"/>
      <c r="C1" s="142"/>
      <c r="D1" s="142"/>
      <c r="E1" s="142"/>
      <c r="F1" s="142"/>
      <c r="G1" s="142"/>
      <c r="H1" s="142"/>
      <c r="I1" s="80"/>
      <c r="J1" s="15"/>
      <c r="K1" s="15"/>
      <c r="L1" s="15"/>
      <c r="M1" s="15"/>
      <c r="N1" s="15"/>
      <c r="O1" s="15"/>
    </row>
    <row r="2" spans="1:15" ht="12.75">
      <c r="A2" s="142"/>
      <c r="B2" s="142"/>
      <c r="C2" s="80"/>
      <c r="D2" s="80"/>
      <c r="E2" s="142"/>
      <c r="F2" s="142"/>
      <c r="G2" s="142"/>
      <c r="H2" s="80"/>
      <c r="I2" s="80"/>
      <c r="J2" s="15"/>
      <c r="K2" s="15"/>
      <c r="L2" s="15"/>
      <c r="M2" s="15"/>
      <c r="N2" s="15"/>
      <c r="O2" s="15"/>
    </row>
    <row r="3" spans="1:15" ht="12.75">
      <c r="A3" s="142"/>
      <c r="B3" s="17"/>
      <c r="C3" s="17"/>
      <c r="D3" s="17" t="s">
        <v>379</v>
      </c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42"/>
      <c r="B4" s="17" t="s">
        <v>380</v>
      </c>
      <c r="C4" s="17"/>
      <c r="D4" s="17" t="s">
        <v>393</v>
      </c>
      <c r="E4" s="17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42"/>
      <c r="B5" s="17" t="s">
        <v>382</v>
      </c>
      <c r="C5" s="17" t="s">
        <v>383</v>
      </c>
      <c r="D5" s="17" t="s">
        <v>384</v>
      </c>
      <c r="E5" s="17" t="s">
        <v>385</v>
      </c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43" t="s">
        <v>428</v>
      </c>
      <c r="B6" s="17" t="s">
        <v>387</v>
      </c>
      <c r="C6" s="17" t="s">
        <v>388</v>
      </c>
      <c r="D6" s="17" t="s">
        <v>389</v>
      </c>
      <c r="E6" s="17" t="s">
        <v>390</v>
      </c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42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3.5">
      <c r="A8" s="144" t="s">
        <v>150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 t="s">
        <v>186</v>
      </c>
      <c r="B9" s="15">
        <v>256.7</v>
      </c>
      <c r="C9" s="15">
        <v>256.7</v>
      </c>
      <c r="D9" s="15">
        <v>256.7</v>
      </c>
      <c r="E9" s="15">
        <v>38.6</v>
      </c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>
      <c r="A10" s="15" t="s">
        <v>23</v>
      </c>
      <c r="B10" s="15">
        <v>46.6</v>
      </c>
      <c r="C10" s="15">
        <v>46.6</v>
      </c>
      <c r="D10" s="15">
        <v>23.3</v>
      </c>
      <c r="E10" s="15">
        <v>7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>
      <c r="A11" s="15" t="s">
        <v>57</v>
      </c>
      <c r="B11" s="15">
        <v>3.7</v>
      </c>
      <c r="C11" s="15">
        <v>3.7</v>
      </c>
      <c r="D11" s="15">
        <v>3.7</v>
      </c>
      <c r="E11" s="15">
        <v>0.2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2.75">
      <c r="A12" s="15" t="s">
        <v>63</v>
      </c>
      <c r="B12" s="15">
        <v>241.5</v>
      </c>
      <c r="C12" s="15">
        <v>241.5</v>
      </c>
      <c r="D12" s="15">
        <v>227.1</v>
      </c>
      <c r="E12" s="15">
        <v>27.8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ht="12.75">
      <c r="A13" s="15" t="s">
        <v>68</v>
      </c>
      <c r="B13" s="15">
        <v>188.4</v>
      </c>
      <c r="C13" s="15">
        <v>188.4</v>
      </c>
      <c r="D13" s="15">
        <v>184.7</v>
      </c>
      <c r="E13" s="15">
        <v>42.1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3.5">
      <c r="A15" s="145" t="s">
        <v>231</v>
      </c>
      <c r="B15" s="30">
        <v>737</v>
      </c>
      <c r="C15" s="30">
        <v>737</v>
      </c>
      <c r="D15" s="30">
        <v>695.6</v>
      </c>
      <c r="E15" s="30">
        <v>115.7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42"/>
      <c r="B16" s="142"/>
      <c r="C16" s="19"/>
      <c r="D16" s="19"/>
      <c r="E16" s="142"/>
      <c r="F16" s="142"/>
      <c r="G16" s="142"/>
      <c r="H16" s="80"/>
      <c r="I16" s="80"/>
      <c r="J16" s="15"/>
      <c r="K16" s="15"/>
      <c r="L16" s="15"/>
      <c r="M16" s="15"/>
      <c r="N16" s="15"/>
      <c r="O16" s="15"/>
    </row>
    <row r="17" spans="1:14" ht="12.75">
      <c r="A17" s="142"/>
      <c r="B17" s="17"/>
      <c r="C17" s="17"/>
      <c r="D17" s="17"/>
      <c r="E17" s="17"/>
      <c r="F17" s="17" t="s">
        <v>379</v>
      </c>
      <c r="G17" s="17"/>
      <c r="H17" s="15"/>
      <c r="I17" s="15"/>
      <c r="J17" s="15"/>
      <c r="L17" s="15"/>
      <c r="M17" s="15"/>
      <c r="N17" s="15"/>
    </row>
    <row r="18" spans="1:9" ht="12.75">
      <c r="A18" s="72"/>
      <c r="B18" s="17" t="s">
        <v>380</v>
      </c>
      <c r="C18" s="17"/>
      <c r="D18" s="17"/>
      <c r="E18" s="17"/>
      <c r="F18" s="17" t="s">
        <v>393</v>
      </c>
      <c r="G18" s="17"/>
      <c r="H18" s="15"/>
      <c r="I18" s="15"/>
    </row>
    <row r="19" spans="1:16" ht="12.75">
      <c r="A19" s="142"/>
      <c r="B19" s="17" t="s">
        <v>394</v>
      </c>
      <c r="C19" s="17"/>
      <c r="D19" s="17" t="s">
        <v>395</v>
      </c>
      <c r="E19" s="17" t="s">
        <v>383</v>
      </c>
      <c r="F19" s="17" t="s">
        <v>384</v>
      </c>
      <c r="G19" s="17" t="s">
        <v>385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7" t="s">
        <v>387</v>
      </c>
      <c r="C20" s="17" t="s">
        <v>400</v>
      </c>
      <c r="D20" s="17" t="s">
        <v>402</v>
      </c>
      <c r="E20" s="17" t="s">
        <v>388</v>
      </c>
      <c r="F20" s="17" t="s">
        <v>389</v>
      </c>
      <c r="G20" s="17" t="s">
        <v>390</v>
      </c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3.5">
      <c r="A21" s="144" t="s">
        <v>429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 t="s">
        <v>77</v>
      </c>
      <c r="B22" s="15">
        <v>44</v>
      </c>
      <c r="C22" s="15" t="s">
        <v>17</v>
      </c>
      <c r="D22" s="15" t="s">
        <v>17</v>
      </c>
      <c r="E22" s="15">
        <v>44</v>
      </c>
      <c r="F22" s="15">
        <v>44</v>
      </c>
      <c r="G22" s="15">
        <v>5.1</v>
      </c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 t="s">
        <v>83</v>
      </c>
      <c r="B23" s="15">
        <v>3.7</v>
      </c>
      <c r="C23" s="15" t="s">
        <v>17</v>
      </c>
      <c r="D23" s="15" t="s">
        <v>17</v>
      </c>
      <c r="E23" s="15">
        <v>3.7</v>
      </c>
      <c r="F23" s="15">
        <v>3.7</v>
      </c>
      <c r="G23" s="15">
        <v>1.8</v>
      </c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 t="s">
        <v>178</v>
      </c>
      <c r="B24" s="15">
        <v>28.7</v>
      </c>
      <c r="C24" s="15" t="s">
        <v>17</v>
      </c>
      <c r="D24" s="15" t="s">
        <v>17</v>
      </c>
      <c r="E24" s="15">
        <v>28.7</v>
      </c>
      <c r="F24" s="15">
        <v>14.4</v>
      </c>
      <c r="G24" s="15">
        <v>35.9</v>
      </c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 t="s">
        <v>91</v>
      </c>
      <c r="B25" s="15" t="s">
        <v>17</v>
      </c>
      <c r="C25" s="15">
        <v>18.6</v>
      </c>
      <c r="D25" s="15" t="s">
        <v>17</v>
      </c>
      <c r="E25" s="15">
        <v>18.6</v>
      </c>
      <c r="F25" s="15">
        <v>18.6</v>
      </c>
      <c r="G25" s="15">
        <v>12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 t="s">
        <v>96</v>
      </c>
      <c r="B26" s="15">
        <v>37.1</v>
      </c>
      <c r="C26" s="15">
        <v>374.3</v>
      </c>
      <c r="D26" s="15">
        <v>68.9</v>
      </c>
      <c r="E26" s="15">
        <v>480.3</v>
      </c>
      <c r="F26" s="15">
        <v>374.3</v>
      </c>
      <c r="G26" s="15">
        <v>492.1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 t="s">
        <v>106</v>
      </c>
      <c r="B27" s="15">
        <v>50</v>
      </c>
      <c r="C27" s="15" t="s">
        <v>17</v>
      </c>
      <c r="D27" s="15" t="s">
        <v>17</v>
      </c>
      <c r="E27" s="15">
        <v>50</v>
      </c>
      <c r="F27" s="15">
        <v>50</v>
      </c>
      <c r="G27" s="15">
        <v>50</v>
      </c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 t="s">
        <v>113</v>
      </c>
      <c r="B28" s="15">
        <v>23.3</v>
      </c>
      <c r="C28" s="15" t="s">
        <v>17</v>
      </c>
      <c r="D28" s="15" t="s">
        <v>17</v>
      </c>
      <c r="E28" s="15">
        <v>23.3</v>
      </c>
      <c r="F28" s="15">
        <v>23.3</v>
      </c>
      <c r="G28" s="15">
        <v>2.3</v>
      </c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 t="s">
        <v>114</v>
      </c>
      <c r="B29" s="15">
        <v>323.2</v>
      </c>
      <c r="C29" s="15" t="s">
        <v>17</v>
      </c>
      <c r="D29" s="15" t="s">
        <v>17</v>
      </c>
      <c r="E29" s="15">
        <v>323.2</v>
      </c>
      <c r="F29" s="15">
        <v>323.2</v>
      </c>
      <c r="G29" s="15">
        <v>210.8</v>
      </c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42"/>
      <c r="B30" s="80"/>
      <c r="C30" s="142"/>
      <c r="D30" s="142"/>
      <c r="E30" s="142"/>
      <c r="F30" s="142"/>
      <c r="G30" s="80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3.5">
      <c r="A31" s="145" t="s">
        <v>430</v>
      </c>
      <c r="B31" s="30">
        <v>510.1</v>
      </c>
      <c r="C31" s="30">
        <v>392.9</v>
      </c>
      <c r="D31" s="30">
        <v>68.9</v>
      </c>
      <c r="E31" s="30">
        <v>971.9</v>
      </c>
      <c r="F31" s="30">
        <v>851.5</v>
      </c>
      <c r="G31" s="30">
        <v>810</v>
      </c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42"/>
      <c r="B32" s="142"/>
      <c r="C32" s="142"/>
      <c r="D32" s="142"/>
      <c r="E32" s="80"/>
      <c r="F32" s="80"/>
      <c r="G32" s="80"/>
      <c r="H32" s="80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42"/>
      <c r="B33" s="17"/>
      <c r="C33" s="17"/>
      <c r="D33" s="17"/>
      <c r="E33" s="17" t="s">
        <v>379</v>
      </c>
      <c r="F33" s="17"/>
      <c r="G33" s="17"/>
      <c r="H33" s="17"/>
      <c r="I33" s="17"/>
      <c r="J33" s="17"/>
      <c r="K33" s="15"/>
      <c r="L33" s="17"/>
      <c r="M33" s="15"/>
      <c r="N33" s="15"/>
      <c r="O33" s="15"/>
      <c r="P33" s="15"/>
    </row>
    <row r="34" spans="1:16" ht="12.75">
      <c r="A34" s="142"/>
      <c r="B34" s="17"/>
      <c r="C34" s="17" t="s">
        <v>380</v>
      </c>
      <c r="D34" s="17"/>
      <c r="E34" s="17" t="s">
        <v>393</v>
      </c>
      <c r="F34" s="17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42"/>
      <c r="B35" s="17"/>
      <c r="C35" s="17" t="s">
        <v>431</v>
      </c>
      <c r="D35" s="17" t="s">
        <v>383</v>
      </c>
      <c r="E35" s="17" t="s">
        <v>384</v>
      </c>
      <c r="F35" s="17" t="s">
        <v>385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43" t="s">
        <v>428</v>
      </c>
      <c r="B36" s="17" t="s">
        <v>411</v>
      </c>
      <c r="C36" s="17" t="s">
        <v>387</v>
      </c>
      <c r="D36" s="17" t="s">
        <v>388</v>
      </c>
      <c r="E36" s="17" t="s">
        <v>389</v>
      </c>
      <c r="F36" s="17" t="s">
        <v>390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42"/>
      <c r="B37" s="146"/>
      <c r="C37" s="147"/>
      <c r="D37" s="17"/>
      <c r="E37" s="17"/>
      <c r="F37" s="17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3.5">
      <c r="A38" s="144" t="s">
        <v>152</v>
      </c>
      <c r="B38" s="142"/>
      <c r="C38" s="8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 t="s">
        <v>120</v>
      </c>
      <c r="B39" s="15">
        <v>24.9</v>
      </c>
      <c r="C39" s="15" t="s">
        <v>17</v>
      </c>
      <c r="D39" s="15">
        <v>24.9</v>
      </c>
      <c r="E39" s="15">
        <v>24.9</v>
      </c>
      <c r="F39" s="15">
        <v>0.2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 t="s">
        <v>126</v>
      </c>
      <c r="B40" s="15">
        <v>276.3</v>
      </c>
      <c r="C40" s="15">
        <v>14.6</v>
      </c>
      <c r="D40" s="15">
        <v>290.9</v>
      </c>
      <c r="E40" s="15">
        <v>290.9</v>
      </c>
      <c r="F40" s="15">
        <v>11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3.5">
      <c r="A41" s="144"/>
      <c r="B41" s="142"/>
      <c r="C41" s="142"/>
      <c r="D41" s="142"/>
      <c r="E41" s="80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3.5">
      <c r="A42" s="145" t="s">
        <v>234</v>
      </c>
      <c r="B42" s="30">
        <v>301.2</v>
      </c>
      <c r="C42" s="30">
        <v>14.6</v>
      </c>
      <c r="D42" s="30">
        <v>315.8</v>
      </c>
      <c r="E42" s="30">
        <v>315.8</v>
      </c>
      <c r="F42" s="30">
        <v>11.2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7" ht="12.75">
      <c r="A43" s="148"/>
      <c r="B43" s="148"/>
      <c r="C43" s="148"/>
      <c r="D43" s="148"/>
      <c r="E43" s="148"/>
      <c r="F43" s="148"/>
      <c r="G43" s="148"/>
      <c r="H43" s="142"/>
      <c r="I43" s="80"/>
      <c r="J43" s="15"/>
      <c r="K43" s="15"/>
      <c r="L43" s="15"/>
      <c r="M43" s="15"/>
      <c r="N43" s="15"/>
      <c r="O43" s="15"/>
      <c r="P43" s="15"/>
      <c r="Q43" s="15"/>
    </row>
    <row r="44" spans="1:9" ht="12.75">
      <c r="A44" s="80"/>
      <c r="B44" s="17"/>
      <c r="C44" s="17"/>
      <c r="D44" s="17" t="s">
        <v>379</v>
      </c>
      <c r="E44" s="17"/>
      <c r="F44" s="15"/>
      <c r="G44" s="15"/>
      <c r="H44" s="15"/>
      <c r="I44" s="15"/>
    </row>
    <row r="45" spans="1:9" ht="12.75">
      <c r="A45" s="15"/>
      <c r="B45" s="17"/>
      <c r="C45" s="17"/>
      <c r="D45" s="17" t="s">
        <v>393</v>
      </c>
      <c r="E45" s="17"/>
      <c r="F45" s="15"/>
      <c r="G45" s="15"/>
      <c r="H45" s="15"/>
      <c r="I45" s="15"/>
    </row>
    <row r="46" spans="1:9" ht="12.75">
      <c r="A46" s="15"/>
      <c r="B46" s="17"/>
      <c r="C46" s="17" t="s">
        <v>383</v>
      </c>
      <c r="D46" s="17" t="s">
        <v>384</v>
      </c>
      <c r="E46" s="17" t="s">
        <v>385</v>
      </c>
      <c r="F46" s="15"/>
      <c r="G46" s="15"/>
      <c r="H46" s="15"/>
      <c r="I46" s="15"/>
    </row>
    <row r="47" spans="1:9" ht="12.75">
      <c r="A47" s="15"/>
      <c r="B47" s="17" t="s">
        <v>413</v>
      </c>
      <c r="C47" s="17" t="s">
        <v>388</v>
      </c>
      <c r="D47" s="17" t="s">
        <v>389</v>
      </c>
      <c r="E47" s="17" t="s">
        <v>390</v>
      </c>
      <c r="F47" s="15"/>
      <c r="G47" s="15"/>
      <c r="H47" s="15"/>
      <c r="I47" s="15"/>
    </row>
    <row r="48" spans="1:9" ht="13.5">
      <c r="A48" s="69" t="s">
        <v>153</v>
      </c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15" t="s">
        <v>177</v>
      </c>
      <c r="B49" s="15">
        <v>33</v>
      </c>
      <c r="C49" s="15">
        <v>33</v>
      </c>
      <c r="D49" s="15">
        <v>33</v>
      </c>
      <c r="E49" s="15">
        <v>16.3</v>
      </c>
      <c r="F49" s="15"/>
      <c r="G49" s="15"/>
      <c r="H49" s="15"/>
      <c r="I49" s="15"/>
    </row>
    <row r="50" spans="1:9" ht="12.75">
      <c r="A50" s="15" t="s">
        <v>129</v>
      </c>
      <c r="B50" s="15">
        <v>87.1</v>
      </c>
      <c r="C50" s="15">
        <v>87.1</v>
      </c>
      <c r="D50" s="15">
        <v>87.1</v>
      </c>
      <c r="E50" s="15">
        <v>10.5</v>
      </c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3.5">
      <c r="A52" s="30" t="s">
        <v>236</v>
      </c>
      <c r="B52" s="30">
        <v>120.1</v>
      </c>
      <c r="C52" s="30">
        <v>120.1</v>
      </c>
      <c r="D52" s="30">
        <v>120.1</v>
      </c>
      <c r="E52" s="30">
        <v>26.8</v>
      </c>
      <c r="F52" s="15"/>
      <c r="G52" s="15"/>
      <c r="H52" s="15"/>
      <c r="I52" s="15"/>
    </row>
    <row r="53" spans="2:17" ht="12.7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3.5">
      <c r="A54" s="6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4" max="4" width="13.57421875" style="0" customWidth="1"/>
    <col min="5" max="5" width="12.00390625" style="0" customWidth="1"/>
    <col min="7" max="7" width="10.28125" style="0" customWidth="1"/>
  </cols>
  <sheetData>
    <row r="1" spans="1:11" ht="12.75">
      <c r="A1" s="14" t="s">
        <v>545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" ht="12.75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4"/>
      <c r="B3" s="17"/>
      <c r="C3" s="17"/>
      <c r="D3" s="17"/>
      <c r="E3" s="17"/>
      <c r="F3" s="17"/>
      <c r="G3" s="17" t="s">
        <v>379</v>
      </c>
      <c r="H3" s="17"/>
      <c r="I3" s="15"/>
      <c r="J3" s="15"/>
    </row>
    <row r="4" spans="1:10" ht="12.75">
      <c r="A4" s="15"/>
      <c r="B4" s="17" t="s">
        <v>380</v>
      </c>
      <c r="C4" s="17"/>
      <c r="D4" s="17"/>
      <c r="E4" s="17" t="s">
        <v>380</v>
      </c>
      <c r="F4" s="17"/>
      <c r="G4" s="17" t="s">
        <v>393</v>
      </c>
      <c r="H4" s="17"/>
      <c r="I4" s="72"/>
      <c r="J4" s="15"/>
    </row>
    <row r="5" spans="1:10" ht="12.75">
      <c r="A5" s="118" t="s">
        <v>229</v>
      </c>
      <c r="B5" s="17" t="s">
        <v>394</v>
      </c>
      <c r="C5" s="17"/>
      <c r="D5" s="17"/>
      <c r="E5" s="17" t="s">
        <v>382</v>
      </c>
      <c r="F5" s="17" t="s">
        <v>383</v>
      </c>
      <c r="G5" s="17" t="s">
        <v>384</v>
      </c>
      <c r="H5" s="17" t="s">
        <v>385</v>
      </c>
      <c r="I5" s="76"/>
      <c r="J5" s="15"/>
    </row>
    <row r="6" spans="1:10" ht="12.75">
      <c r="A6" s="15"/>
      <c r="B6" s="17" t="s">
        <v>387</v>
      </c>
      <c r="C6" s="17" t="s">
        <v>411</v>
      </c>
      <c r="D6" s="17" t="s">
        <v>400</v>
      </c>
      <c r="E6" s="17" t="s">
        <v>387</v>
      </c>
      <c r="F6" s="17" t="s">
        <v>388</v>
      </c>
      <c r="G6" s="17" t="s">
        <v>389</v>
      </c>
      <c r="H6" s="17" t="s">
        <v>390</v>
      </c>
      <c r="I6" s="78"/>
      <c r="J6" s="15"/>
    </row>
    <row r="7" spans="1:10" ht="13.5">
      <c r="A7" s="68" t="s">
        <v>150</v>
      </c>
      <c r="B7" s="28"/>
      <c r="C7" s="28"/>
      <c r="D7" s="28"/>
      <c r="E7" s="28"/>
      <c r="F7" s="28"/>
      <c r="G7" s="28"/>
      <c r="H7" s="28"/>
      <c r="I7" s="78"/>
      <c r="J7" s="15"/>
    </row>
    <row r="8" spans="1:10" ht="12.75">
      <c r="A8" s="15" t="s">
        <v>18</v>
      </c>
      <c r="B8" s="26" t="s">
        <v>17</v>
      </c>
      <c r="C8" s="26" t="s">
        <v>17</v>
      </c>
      <c r="D8" s="26" t="s">
        <v>17</v>
      </c>
      <c r="E8" s="26">
        <v>8.2</v>
      </c>
      <c r="F8" s="26">
        <v>8.2</v>
      </c>
      <c r="G8" s="26">
        <v>8.2</v>
      </c>
      <c r="H8" s="26">
        <v>6.1</v>
      </c>
      <c r="I8" s="78"/>
      <c r="J8" s="80"/>
    </row>
    <row r="9" spans="1:10" ht="12.75">
      <c r="A9" s="15"/>
      <c r="B9" s="26"/>
      <c r="C9" s="26"/>
      <c r="D9" s="26"/>
      <c r="E9" s="26"/>
      <c r="F9" s="26"/>
      <c r="G9" s="26"/>
      <c r="H9" s="26"/>
      <c r="I9" s="78"/>
      <c r="J9" s="80"/>
    </row>
    <row r="10" spans="1:10" ht="12.75">
      <c r="A10" s="15"/>
      <c r="B10" s="26"/>
      <c r="C10" s="26"/>
      <c r="D10" s="26"/>
      <c r="E10" s="26"/>
      <c r="F10" s="26"/>
      <c r="G10" s="26"/>
      <c r="H10" s="26"/>
      <c r="I10" s="78"/>
      <c r="J10" s="80"/>
    </row>
    <row r="11" spans="1:10" ht="13.5">
      <c r="A11" s="30" t="s">
        <v>231</v>
      </c>
      <c r="B11" s="98" t="s">
        <v>17</v>
      </c>
      <c r="C11" s="98" t="s">
        <v>17</v>
      </c>
      <c r="D11" s="98" t="s">
        <v>17</v>
      </c>
      <c r="E11" s="98">
        <v>8.2</v>
      </c>
      <c r="F11" s="98">
        <v>8.2</v>
      </c>
      <c r="G11" s="98">
        <v>8.2</v>
      </c>
      <c r="H11" s="98">
        <v>6.1</v>
      </c>
      <c r="I11" s="70"/>
      <c r="J11" s="80"/>
    </row>
    <row r="12" spans="1:10" ht="12.75">
      <c r="A12" s="15"/>
      <c r="B12" s="19"/>
      <c r="C12" s="19"/>
      <c r="D12" s="19"/>
      <c r="E12" s="19"/>
      <c r="F12" s="19"/>
      <c r="G12" s="19"/>
      <c r="H12" s="19"/>
      <c r="I12" s="78"/>
      <c r="J12" s="80"/>
    </row>
    <row r="13" spans="1:10" ht="13.5">
      <c r="A13" s="68" t="s">
        <v>222</v>
      </c>
      <c r="B13" s="19"/>
      <c r="C13" s="19"/>
      <c r="D13" s="19"/>
      <c r="E13" s="19"/>
      <c r="F13" s="19"/>
      <c r="G13" s="19"/>
      <c r="H13" s="19"/>
      <c r="I13" s="78"/>
      <c r="J13" s="80"/>
    </row>
    <row r="14" spans="1:10" ht="12.75">
      <c r="A14" s="15" t="s">
        <v>96</v>
      </c>
      <c r="B14" s="26" t="s">
        <v>17</v>
      </c>
      <c r="C14" s="26" t="s">
        <v>17</v>
      </c>
      <c r="D14" s="26">
        <v>55.2</v>
      </c>
      <c r="E14" s="26" t="s">
        <v>17</v>
      </c>
      <c r="F14" s="26">
        <v>55.2</v>
      </c>
      <c r="G14" s="26">
        <v>55.2</v>
      </c>
      <c r="H14" s="26">
        <v>52.8</v>
      </c>
      <c r="I14" s="78"/>
      <c r="J14" s="80"/>
    </row>
    <row r="15" spans="1:10" ht="12.75">
      <c r="A15" s="15" t="s">
        <v>103</v>
      </c>
      <c r="B15" s="26">
        <v>8.2</v>
      </c>
      <c r="C15" s="26" t="s">
        <v>17</v>
      </c>
      <c r="D15" s="26" t="s">
        <v>17</v>
      </c>
      <c r="E15" s="26" t="s">
        <v>17</v>
      </c>
      <c r="F15" s="26">
        <v>8.2</v>
      </c>
      <c r="G15" s="26">
        <v>8.2</v>
      </c>
      <c r="H15" s="26">
        <v>9</v>
      </c>
      <c r="I15" s="78"/>
      <c r="J15" s="80"/>
    </row>
    <row r="16" spans="1:10" ht="12.75">
      <c r="A16" s="15"/>
      <c r="B16" s="26"/>
      <c r="C16" s="26"/>
      <c r="D16" s="26"/>
      <c r="E16" s="26"/>
      <c r="F16" s="26"/>
      <c r="G16" s="26"/>
      <c r="H16" s="26"/>
      <c r="I16" s="78"/>
      <c r="J16" s="80"/>
    </row>
    <row r="17" spans="1:10" ht="12.75">
      <c r="A17" s="15"/>
      <c r="B17" s="26"/>
      <c r="C17" s="26"/>
      <c r="D17" s="26"/>
      <c r="E17" s="26"/>
      <c r="F17" s="26"/>
      <c r="G17" s="26"/>
      <c r="H17" s="26"/>
      <c r="I17" s="78"/>
      <c r="J17" s="80"/>
    </row>
    <row r="18" spans="1:10" ht="13.5">
      <c r="A18" s="30" t="s">
        <v>232</v>
      </c>
      <c r="B18" s="98">
        <v>8.2</v>
      </c>
      <c r="C18" s="98" t="s">
        <v>17</v>
      </c>
      <c r="D18" s="98">
        <v>55.2</v>
      </c>
      <c r="E18" s="98" t="s">
        <v>17</v>
      </c>
      <c r="F18" s="98">
        <v>63.3</v>
      </c>
      <c r="G18" s="98">
        <v>63.3</v>
      </c>
      <c r="H18" s="98">
        <v>61.8</v>
      </c>
      <c r="I18" s="70"/>
      <c r="J18" s="80"/>
    </row>
    <row r="19" spans="1:10" ht="12.75">
      <c r="A19" s="15"/>
      <c r="B19" s="19"/>
      <c r="C19" s="19"/>
      <c r="D19" s="19"/>
      <c r="E19" s="19"/>
      <c r="F19" s="19"/>
      <c r="G19" s="19"/>
      <c r="H19" s="19"/>
      <c r="I19" s="78"/>
      <c r="J19" s="80"/>
    </row>
    <row r="20" spans="1:10" ht="13.5">
      <c r="A20" s="68" t="s">
        <v>152</v>
      </c>
      <c r="B20" s="19"/>
      <c r="C20" s="19"/>
      <c r="D20" s="19"/>
      <c r="E20" s="19"/>
      <c r="F20" s="19"/>
      <c r="G20" s="19"/>
      <c r="H20" s="19"/>
      <c r="I20" s="78"/>
      <c r="J20" s="80"/>
    </row>
    <row r="21" spans="1:10" ht="12.75">
      <c r="A21" s="15" t="s">
        <v>126</v>
      </c>
      <c r="B21" s="26" t="s">
        <v>17</v>
      </c>
      <c r="C21" s="26">
        <v>8.2</v>
      </c>
      <c r="D21" s="26" t="s">
        <v>17</v>
      </c>
      <c r="E21" s="26" t="s">
        <v>17</v>
      </c>
      <c r="F21" s="26">
        <v>8.2</v>
      </c>
      <c r="G21" s="26">
        <v>8.2</v>
      </c>
      <c r="H21" s="26">
        <v>0.1</v>
      </c>
      <c r="I21" s="78"/>
      <c r="J21" s="80"/>
    </row>
    <row r="22" spans="1:10" ht="12.75">
      <c r="A22" s="15"/>
      <c r="B22" s="19"/>
      <c r="C22" s="19"/>
      <c r="D22" s="19"/>
      <c r="E22" s="19"/>
      <c r="F22" s="19"/>
      <c r="G22" s="19"/>
      <c r="H22" s="19"/>
      <c r="I22" s="78"/>
      <c r="J22" s="15"/>
    </row>
    <row r="23" spans="1:10" ht="13.5">
      <c r="A23" s="30" t="s">
        <v>234</v>
      </c>
      <c r="B23" s="98" t="s">
        <v>17</v>
      </c>
      <c r="C23" s="98">
        <v>8.2</v>
      </c>
      <c r="D23" s="98" t="s">
        <v>17</v>
      </c>
      <c r="E23" s="98" t="s">
        <v>17</v>
      </c>
      <c r="F23" s="98">
        <v>8.2</v>
      </c>
      <c r="G23" s="98">
        <v>8.2</v>
      </c>
      <c r="H23" s="98">
        <v>0.1</v>
      </c>
      <c r="I23" s="70"/>
      <c r="J23" s="15"/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72"/>
      <c r="J24" s="15"/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72"/>
      <c r="J25" s="15"/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72"/>
      <c r="J26" s="15"/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72"/>
      <c r="J27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44" sqref="H44"/>
    </sheetView>
  </sheetViews>
  <sheetFormatPr defaultColWidth="9.140625" defaultRowHeight="12.75"/>
  <cols>
    <col min="1" max="1" width="24.421875" style="0" customWidth="1"/>
    <col min="2" max="2" width="10.140625" style="0" customWidth="1"/>
    <col min="3" max="3" width="7.8515625" style="0" customWidth="1"/>
    <col min="5" max="5" width="7.28125" style="0" customWidth="1"/>
  </cols>
  <sheetData>
    <row r="1" spans="1:10" ht="12.75" customHeight="1">
      <c r="A1" s="14" t="s">
        <v>546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14"/>
      <c r="B3" s="17"/>
      <c r="C3" s="17"/>
      <c r="D3" s="17" t="s">
        <v>379</v>
      </c>
      <c r="E3" s="17"/>
      <c r="F3" s="15"/>
      <c r="G3" s="17"/>
      <c r="H3" s="17"/>
      <c r="I3" s="17"/>
      <c r="J3" s="15"/>
    </row>
    <row r="4" spans="1:10" ht="12.75" customHeight="1">
      <c r="A4" s="15"/>
      <c r="B4" s="17"/>
      <c r="C4" s="17"/>
      <c r="D4" s="17" t="s">
        <v>393</v>
      </c>
      <c r="E4" s="17"/>
      <c r="F4" s="15"/>
      <c r="G4" s="17"/>
      <c r="H4" s="17"/>
      <c r="I4" s="17"/>
      <c r="J4" s="72"/>
    </row>
    <row r="5" spans="1:7" ht="12.75" customHeight="1">
      <c r="A5" s="118" t="s">
        <v>229</v>
      </c>
      <c r="B5" s="17" t="s">
        <v>395</v>
      </c>
      <c r="C5" s="17" t="s">
        <v>383</v>
      </c>
      <c r="D5" s="17" t="s">
        <v>384</v>
      </c>
      <c r="E5" s="17" t="s">
        <v>385</v>
      </c>
      <c r="F5" s="15"/>
      <c r="G5" s="15"/>
    </row>
    <row r="6" spans="1:7" ht="12.75" customHeight="1">
      <c r="A6" s="15"/>
      <c r="B6" s="17" t="s">
        <v>402</v>
      </c>
      <c r="C6" s="17" t="s">
        <v>388</v>
      </c>
      <c r="D6" s="17" t="s">
        <v>389</v>
      </c>
      <c r="E6" s="17" t="s">
        <v>390</v>
      </c>
      <c r="F6" s="15"/>
      <c r="G6" s="15"/>
    </row>
    <row r="7" spans="1:7" ht="12.75" customHeight="1">
      <c r="A7" s="68" t="s">
        <v>222</v>
      </c>
      <c r="B7" s="28"/>
      <c r="C7" s="28"/>
      <c r="D7" s="28"/>
      <c r="E7" s="28"/>
      <c r="F7" s="28"/>
      <c r="G7" s="15"/>
    </row>
    <row r="8" spans="1:7" ht="12.75" customHeight="1">
      <c r="A8" s="15" t="s">
        <v>96</v>
      </c>
      <c r="B8" s="15">
        <v>14.6</v>
      </c>
      <c r="C8" s="15">
        <v>14.6</v>
      </c>
      <c r="D8" s="15">
        <v>7.3</v>
      </c>
      <c r="E8" s="15">
        <v>13</v>
      </c>
      <c r="F8" s="72" t="s">
        <v>17</v>
      </c>
      <c r="G8" s="15"/>
    </row>
    <row r="9" spans="1:7" ht="12.75" customHeight="1">
      <c r="A9" s="15"/>
      <c r="B9" s="15"/>
      <c r="C9" s="15"/>
      <c r="D9" s="15"/>
      <c r="E9" s="15"/>
      <c r="F9" s="72"/>
      <c r="G9" s="15"/>
    </row>
    <row r="10" spans="1:7" ht="12.75" customHeight="1">
      <c r="A10" s="15"/>
      <c r="B10" s="15"/>
      <c r="C10" s="15"/>
      <c r="D10" s="15"/>
      <c r="E10" s="15"/>
      <c r="F10" s="72"/>
      <c r="G10" s="15"/>
    </row>
    <row r="11" spans="1:7" ht="12.75" customHeight="1">
      <c r="A11" s="30" t="s">
        <v>232</v>
      </c>
      <c r="B11" s="30">
        <v>14.6</v>
      </c>
      <c r="C11" s="30">
        <v>14.6</v>
      </c>
      <c r="D11" s="30">
        <v>7.3</v>
      </c>
      <c r="E11" s="30">
        <v>13</v>
      </c>
      <c r="F11" s="69"/>
      <c r="G11" s="15"/>
    </row>
    <row r="12" spans="1:7" ht="12.75" customHeight="1">
      <c r="A12" s="15"/>
      <c r="B12" s="28"/>
      <c r="C12" s="28"/>
      <c r="D12" s="28"/>
      <c r="E12" s="28"/>
      <c r="F12" s="78"/>
      <c r="G12" s="15"/>
    </row>
    <row r="13" spans="1:6" ht="12.75" customHeight="1">
      <c r="A13" s="15"/>
      <c r="B13" s="15"/>
      <c r="C13" s="15"/>
      <c r="D13" s="15"/>
      <c r="E13" s="15"/>
      <c r="F13" s="72"/>
    </row>
    <row r="14" ht="12.75" customHeight="1">
      <c r="J14" s="78"/>
    </row>
    <row r="15" ht="12.75" customHeight="1">
      <c r="J15" s="78"/>
    </row>
    <row r="16" ht="12.75" customHeight="1">
      <c r="J16" s="78"/>
    </row>
    <row r="17" ht="12.75" customHeight="1">
      <c r="J17" s="70"/>
    </row>
    <row r="18" ht="12.75" customHeight="1">
      <c r="J18" s="78"/>
    </row>
    <row r="19" ht="12.75" customHeight="1">
      <c r="J19" s="78"/>
    </row>
    <row r="20" ht="12.75" customHeight="1">
      <c r="J20" s="78"/>
    </row>
    <row r="21" ht="12.75" customHeight="1">
      <c r="J21" s="78"/>
    </row>
    <row r="22" ht="12.75" customHeight="1">
      <c r="J22" s="70"/>
    </row>
    <row r="23" ht="12.75" customHeight="1">
      <c r="J23" s="72"/>
    </row>
    <row r="24" ht="12.75" customHeight="1">
      <c r="J24" s="72"/>
    </row>
    <row r="25" ht="12.75" customHeight="1">
      <c r="J25" s="72"/>
    </row>
    <row r="26" ht="12.75">
      <c r="J26" s="72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4.28125" style="0" customWidth="1"/>
    <col min="2" max="2" width="9.7109375" style="0" customWidth="1"/>
    <col min="3" max="3" width="7.7109375" style="0" customWidth="1"/>
    <col min="5" max="5" width="8.00390625" style="0" customWidth="1"/>
  </cols>
  <sheetData>
    <row r="1" spans="1:7" ht="12.75" customHeight="1">
      <c r="A1" s="14" t="s">
        <v>547</v>
      </c>
      <c r="B1" s="15"/>
      <c r="C1" s="15"/>
      <c r="D1" s="15"/>
      <c r="E1" s="15"/>
      <c r="F1" s="15"/>
      <c r="G1" s="15"/>
    </row>
    <row r="2" spans="1:7" ht="12.75" customHeight="1">
      <c r="A2" s="14"/>
      <c r="B2" s="15"/>
      <c r="C2" s="15"/>
      <c r="D2" s="15"/>
      <c r="E2" s="15"/>
      <c r="F2" s="15"/>
      <c r="G2" s="15"/>
    </row>
    <row r="3" spans="1:7" ht="12.75" customHeight="1">
      <c r="A3" s="14"/>
      <c r="B3" s="17"/>
      <c r="C3" s="17"/>
      <c r="D3" s="17" t="s">
        <v>379</v>
      </c>
      <c r="E3" s="17"/>
      <c r="F3" s="15"/>
      <c r="G3" s="17"/>
    </row>
    <row r="4" spans="1:7" ht="12.75" customHeight="1">
      <c r="A4" s="15"/>
      <c r="B4" s="17"/>
      <c r="C4" s="17"/>
      <c r="D4" s="17" t="s">
        <v>393</v>
      </c>
      <c r="E4" s="17"/>
      <c r="F4" s="15"/>
      <c r="G4" s="17"/>
    </row>
    <row r="5" spans="1:7" ht="12.75" customHeight="1">
      <c r="A5" s="118" t="s">
        <v>229</v>
      </c>
      <c r="B5" s="17" t="s">
        <v>395</v>
      </c>
      <c r="C5" s="17" t="s">
        <v>383</v>
      </c>
      <c r="D5" s="17" t="s">
        <v>384</v>
      </c>
      <c r="E5" s="17" t="s">
        <v>385</v>
      </c>
      <c r="F5" s="15"/>
      <c r="G5" s="15"/>
    </row>
    <row r="6" spans="1:7" ht="12.75" customHeight="1">
      <c r="A6" s="15"/>
      <c r="B6" s="17" t="s">
        <v>402</v>
      </c>
      <c r="C6" s="17" t="s">
        <v>388</v>
      </c>
      <c r="D6" s="17" t="s">
        <v>389</v>
      </c>
      <c r="E6" s="17" t="s">
        <v>390</v>
      </c>
      <c r="F6" s="15"/>
      <c r="G6" s="15"/>
    </row>
    <row r="7" spans="1:7" ht="12.75" customHeight="1">
      <c r="A7" s="68" t="s">
        <v>222</v>
      </c>
      <c r="B7" s="28"/>
      <c r="C7" s="28"/>
      <c r="D7" s="28"/>
      <c r="E7" s="28"/>
      <c r="F7" s="28"/>
      <c r="G7" s="15"/>
    </row>
    <row r="8" spans="1:7" ht="12.75" customHeight="1">
      <c r="A8" s="15" t="s">
        <v>96</v>
      </c>
      <c r="B8" s="15">
        <v>1.6</v>
      </c>
      <c r="C8" s="15">
        <v>1.6</v>
      </c>
      <c r="D8" s="15">
        <v>1.6</v>
      </c>
      <c r="E8" s="15">
        <v>1.4</v>
      </c>
      <c r="F8" s="72" t="s">
        <v>17</v>
      </c>
      <c r="G8" s="15"/>
    </row>
    <row r="9" spans="1:7" ht="12.75" customHeight="1">
      <c r="A9" s="15"/>
      <c r="B9" s="15"/>
      <c r="C9" s="15"/>
      <c r="D9" s="15"/>
      <c r="E9" s="15"/>
      <c r="F9" s="72"/>
      <c r="G9" s="15"/>
    </row>
    <row r="10" spans="1:7" ht="12.75" customHeight="1">
      <c r="A10" s="15"/>
      <c r="B10" s="15"/>
      <c r="C10" s="15"/>
      <c r="D10" s="15"/>
      <c r="E10" s="15"/>
      <c r="F10" s="72"/>
      <c r="G10" s="15"/>
    </row>
    <row r="11" spans="1:7" ht="12.75" customHeight="1">
      <c r="A11" s="30" t="s">
        <v>232</v>
      </c>
      <c r="B11" s="30">
        <v>1.6</v>
      </c>
      <c r="C11" s="30">
        <v>1.6</v>
      </c>
      <c r="D11" s="30">
        <v>1.6</v>
      </c>
      <c r="E11" s="30">
        <v>1.4</v>
      </c>
      <c r="F11" s="69"/>
      <c r="G11" s="15"/>
    </row>
    <row r="12" spans="1:7" ht="12.75" customHeight="1">
      <c r="A12" s="15"/>
      <c r="B12" s="28"/>
      <c r="C12" s="28"/>
      <c r="D12" s="28"/>
      <c r="E12" s="28"/>
      <c r="F12" s="78"/>
      <c r="G12" s="15"/>
    </row>
    <row r="13" spans="1:7" ht="12.75" customHeight="1">
      <c r="A13" s="15"/>
      <c r="B13" s="15"/>
      <c r="C13" s="15"/>
      <c r="D13" s="15"/>
      <c r="E13" s="15"/>
      <c r="F13" s="72"/>
      <c r="G13" s="15"/>
    </row>
    <row r="14" spans="1:7" ht="12.75" customHeight="1">
      <c r="A14" s="15"/>
      <c r="B14" s="15"/>
      <c r="C14" s="15"/>
      <c r="D14" s="15"/>
      <c r="E14" s="15"/>
      <c r="F14" s="15"/>
      <c r="G14" s="1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AH912"/>
  <sheetViews>
    <sheetView zoomScale="75" zoomScaleNormal="75" zoomScalePageLayoutView="0" workbookViewId="0" topLeftCell="A20">
      <selection activeCell="W13" sqref="W13"/>
    </sheetView>
  </sheetViews>
  <sheetFormatPr defaultColWidth="9.140625" defaultRowHeight="12.75"/>
  <cols>
    <col min="2" max="2" width="10.28125" style="0" customWidth="1"/>
    <col min="3" max="3" width="12.8515625" style="0" customWidth="1"/>
    <col min="4" max="4" width="12.421875" style="0" customWidth="1"/>
    <col min="5" max="5" width="11.8515625" style="0" customWidth="1"/>
    <col min="6" max="6" width="11.28125" style="0" customWidth="1"/>
    <col min="7" max="7" width="10.8515625" style="0" customWidth="1"/>
    <col min="9" max="9" width="12.8515625" style="0" customWidth="1"/>
    <col min="10" max="10" width="12.28125" style="0" customWidth="1"/>
    <col min="11" max="11" width="11.00390625" style="0" customWidth="1"/>
    <col min="12" max="12" width="11.140625" style="0" customWidth="1"/>
    <col min="20" max="20" width="10.57421875" style="0" customWidth="1"/>
  </cols>
  <sheetData>
    <row r="1" spans="1:23" ht="12.75">
      <c r="A1" s="150" t="s">
        <v>560</v>
      </c>
      <c r="B1" s="151"/>
      <c r="C1" s="151"/>
      <c r="D1" s="151"/>
      <c r="E1" s="152"/>
      <c r="F1" s="152"/>
      <c r="G1" s="151"/>
      <c r="H1" s="151"/>
      <c r="I1" s="151"/>
      <c r="J1" s="151"/>
      <c r="K1" s="15"/>
      <c r="L1" s="15"/>
      <c r="M1" s="15"/>
      <c r="N1" s="15"/>
      <c r="O1" s="153"/>
      <c r="P1" s="153"/>
      <c r="Q1" s="153"/>
      <c r="R1" s="151"/>
      <c r="S1" s="151"/>
      <c r="T1" s="15"/>
      <c r="U1" s="15"/>
      <c r="V1" s="15"/>
      <c r="W1" s="15"/>
    </row>
    <row r="2" spans="1:23" ht="12.75">
      <c r="A2" s="151"/>
      <c r="B2" s="151"/>
      <c r="C2" s="151"/>
      <c r="D2" s="151"/>
      <c r="E2" s="152"/>
      <c r="F2" s="152"/>
      <c r="G2" s="151"/>
      <c r="H2" s="151"/>
      <c r="I2" s="151"/>
      <c r="J2" s="151"/>
      <c r="K2" s="15"/>
      <c r="L2" s="15"/>
      <c r="M2" s="15"/>
      <c r="N2" s="15"/>
      <c r="O2" s="153"/>
      <c r="P2" s="153"/>
      <c r="Q2" s="153"/>
      <c r="R2" s="151"/>
      <c r="S2" s="151"/>
      <c r="T2" s="15"/>
      <c r="U2" s="15"/>
      <c r="V2" s="15"/>
      <c r="W2" s="15"/>
    </row>
    <row r="3" spans="1:23" ht="12.75">
      <c r="A3" s="154"/>
      <c r="B3" s="154"/>
      <c r="C3" s="346" t="s">
        <v>440</v>
      </c>
      <c r="D3" s="346"/>
      <c r="E3" s="346"/>
      <c r="F3" s="346"/>
      <c r="G3" s="346"/>
      <c r="H3" s="346"/>
      <c r="I3" s="346"/>
      <c r="J3" s="346"/>
      <c r="K3" s="346"/>
      <c r="L3" s="155"/>
      <c r="M3" s="155"/>
      <c r="N3" s="15"/>
      <c r="O3" s="347" t="s">
        <v>441</v>
      </c>
      <c r="P3" s="347"/>
      <c r="Q3" s="347"/>
      <c r="R3" s="347"/>
      <c r="S3" s="347"/>
      <c r="T3" s="347"/>
      <c r="U3" s="347"/>
      <c r="V3" s="347"/>
      <c r="W3" s="15"/>
    </row>
    <row r="4" spans="1:23" ht="12.75">
      <c r="A4" s="154"/>
      <c r="B4" s="154"/>
      <c r="C4" s="157"/>
      <c r="D4" s="157"/>
      <c r="E4" s="155"/>
      <c r="F4" s="157"/>
      <c r="G4" s="154"/>
      <c r="H4" s="154"/>
      <c r="I4" s="154"/>
      <c r="J4" s="154"/>
      <c r="K4" s="15"/>
      <c r="L4" s="15"/>
      <c r="M4" s="15"/>
      <c r="N4" s="15"/>
      <c r="O4" s="158"/>
      <c r="P4" s="159"/>
      <c r="Q4" s="158"/>
      <c r="R4" s="154"/>
      <c r="S4" s="151"/>
      <c r="T4" s="15"/>
      <c r="U4" s="15"/>
      <c r="V4" s="15"/>
      <c r="W4" s="15"/>
    </row>
    <row r="5" spans="1:23" ht="12.75">
      <c r="A5" s="160" t="s">
        <v>212</v>
      </c>
      <c r="B5" s="160"/>
      <c r="C5" s="155">
        <v>1990</v>
      </c>
      <c r="D5" s="155">
        <v>1992</v>
      </c>
      <c r="E5" s="155">
        <v>1994</v>
      </c>
      <c r="F5" s="161">
        <v>1996</v>
      </c>
      <c r="G5" s="161">
        <v>1998</v>
      </c>
      <c r="H5" s="161">
        <v>2000</v>
      </c>
      <c r="I5" s="161">
        <v>2002</v>
      </c>
      <c r="J5" s="161">
        <v>2004</v>
      </c>
      <c r="K5" s="161">
        <v>2006</v>
      </c>
      <c r="L5" s="161">
        <v>2008</v>
      </c>
      <c r="M5" s="161"/>
      <c r="N5" s="55"/>
      <c r="O5" s="156" t="s">
        <v>442</v>
      </c>
      <c r="P5" s="156" t="s">
        <v>443</v>
      </c>
      <c r="Q5" s="156" t="s">
        <v>444</v>
      </c>
      <c r="R5" s="156" t="s">
        <v>445</v>
      </c>
      <c r="S5" s="155" t="s">
        <v>446</v>
      </c>
      <c r="T5" s="17" t="s">
        <v>447</v>
      </c>
      <c r="U5" s="17" t="s">
        <v>448</v>
      </c>
      <c r="V5" s="17" t="s">
        <v>449</v>
      </c>
      <c r="W5" s="17" t="s">
        <v>450</v>
      </c>
    </row>
    <row r="6" spans="1:23" ht="12.75">
      <c r="A6" s="162"/>
      <c r="B6" s="162"/>
      <c r="C6" s="163"/>
      <c r="D6" s="163"/>
      <c r="E6" s="164"/>
      <c r="F6" s="164"/>
      <c r="G6" s="163"/>
      <c r="H6" s="163"/>
      <c r="I6" s="163"/>
      <c r="J6" s="163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15"/>
    </row>
    <row r="7" spans="1:23" ht="12.75">
      <c r="A7" s="165" t="s">
        <v>451</v>
      </c>
      <c r="B7" s="151"/>
      <c r="C7" s="166"/>
      <c r="D7" s="166"/>
      <c r="E7" s="167"/>
      <c r="F7" s="167"/>
      <c r="G7" s="166"/>
      <c r="H7" s="166"/>
      <c r="I7" s="166"/>
      <c r="J7" s="16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15"/>
    </row>
    <row r="8" spans="1:23" ht="12.75">
      <c r="A8" s="151" t="s">
        <v>224</v>
      </c>
      <c r="B8" s="151"/>
      <c r="C8" s="168">
        <v>29893</v>
      </c>
      <c r="D8" s="168">
        <v>24729</v>
      </c>
      <c r="E8" s="168">
        <v>20889.8</v>
      </c>
      <c r="F8" s="168">
        <v>21255.9</v>
      </c>
      <c r="G8" s="168">
        <v>23065.599572191284</v>
      </c>
      <c r="H8" s="28">
        <v>23901.332444362415</v>
      </c>
      <c r="I8" s="168">
        <v>22658</v>
      </c>
      <c r="J8" s="32">
        <v>21958.88128318453</v>
      </c>
      <c r="K8" s="28">
        <v>17572.5656808178</v>
      </c>
      <c r="L8" s="85">
        <v>18742.133525330704</v>
      </c>
      <c r="M8" s="151"/>
      <c r="N8" s="55"/>
      <c r="O8" s="169">
        <f>($L8/C8)-1</f>
        <v>-0.37302600858626755</v>
      </c>
      <c r="P8" s="169">
        <f aca="true" t="shared" si="0" ref="P8:W16">($L8/D8)-1</f>
        <v>-0.24209901227988584</v>
      </c>
      <c r="Q8" s="169">
        <f t="shared" si="0"/>
        <v>-0.10280933635885914</v>
      </c>
      <c r="R8" s="169">
        <f t="shared" si="0"/>
        <v>-0.11826205781309174</v>
      </c>
      <c r="S8" s="169">
        <f t="shared" si="0"/>
        <v>-0.1874421704638064</v>
      </c>
      <c r="T8" s="169">
        <f t="shared" si="0"/>
        <v>-0.2158540295207938</v>
      </c>
      <c r="U8" s="169">
        <f t="shared" si="0"/>
        <v>-0.1728248951659147</v>
      </c>
      <c r="V8" s="169">
        <f t="shared" si="0"/>
        <v>-0.14648960101246677</v>
      </c>
      <c r="W8" s="169">
        <f t="shared" si="0"/>
        <v>0.06655646453435105</v>
      </c>
    </row>
    <row r="9" spans="1:23" ht="12.75">
      <c r="A9" s="151" t="s">
        <v>156</v>
      </c>
      <c r="B9" s="151"/>
      <c r="C9" s="168">
        <v>5800</v>
      </c>
      <c r="D9" s="168">
        <v>5759</v>
      </c>
      <c r="E9" s="168">
        <v>6541.6</v>
      </c>
      <c r="F9" s="168">
        <v>4875</v>
      </c>
      <c r="G9" s="168">
        <v>4035.447874373035</v>
      </c>
      <c r="H9" s="28">
        <v>3532.007753444091</v>
      </c>
      <c r="I9" s="168">
        <v>1876</v>
      </c>
      <c r="J9" s="32">
        <v>598.9810007829739</v>
      </c>
      <c r="K9" s="28">
        <v>653.8394680685271</v>
      </c>
      <c r="L9" s="85">
        <v>803.3674074364188</v>
      </c>
      <c r="M9" s="151"/>
      <c r="N9" s="55"/>
      <c r="O9" s="169">
        <f aca="true" t="shared" si="1" ref="O9:O16">($L9/C9)-1</f>
        <v>-0.8614883780282037</v>
      </c>
      <c r="P9" s="169">
        <f t="shared" si="0"/>
        <v>-0.8605022734091997</v>
      </c>
      <c r="Q9" s="169">
        <f t="shared" si="0"/>
        <v>-0.8771909918924393</v>
      </c>
      <c r="R9" s="169">
        <f t="shared" si="0"/>
        <v>-0.835206685654068</v>
      </c>
      <c r="S9" s="169">
        <f t="shared" si="0"/>
        <v>-0.8009223678645004</v>
      </c>
      <c r="T9" s="169">
        <f t="shared" si="0"/>
        <v>-0.7725465334403503</v>
      </c>
      <c r="U9" s="169">
        <f t="shared" si="0"/>
        <v>-0.5717657742876232</v>
      </c>
      <c r="V9" s="169">
        <f t="shared" si="0"/>
        <v>0.341223521925196</v>
      </c>
      <c r="W9" s="169">
        <f t="shared" si="0"/>
        <v>0.22869212806869</v>
      </c>
    </row>
    <row r="10" spans="1:23" ht="12.75">
      <c r="A10" s="151" t="s">
        <v>157</v>
      </c>
      <c r="B10" s="151"/>
      <c r="C10" s="168">
        <v>3670</v>
      </c>
      <c r="D10" s="168">
        <v>5721</v>
      </c>
      <c r="E10" s="168">
        <v>5831.5</v>
      </c>
      <c r="F10" s="168">
        <v>7165.9</v>
      </c>
      <c r="G10" s="168">
        <v>7719.9643780441675</v>
      </c>
      <c r="H10" s="28">
        <v>5193.996213320387</v>
      </c>
      <c r="I10" s="168">
        <v>3922</v>
      </c>
      <c r="J10" s="32">
        <v>4535.100930453363</v>
      </c>
      <c r="K10" s="28">
        <v>4598.698595288713</v>
      </c>
      <c r="L10" s="85">
        <v>6148.800847621962</v>
      </c>
      <c r="M10" s="151"/>
      <c r="N10" s="55"/>
      <c r="O10" s="169">
        <f t="shared" si="1"/>
        <v>0.6754225742839133</v>
      </c>
      <c r="P10" s="169">
        <f t="shared" si="0"/>
        <v>0.07477728502394032</v>
      </c>
      <c r="Q10" s="169">
        <f t="shared" si="0"/>
        <v>0.054411531788041145</v>
      </c>
      <c r="R10" s="169">
        <f t="shared" si="0"/>
        <v>-0.1419359958104408</v>
      </c>
      <c r="S10" s="169">
        <f t="shared" si="0"/>
        <v>-0.20351953111217014</v>
      </c>
      <c r="T10" s="169">
        <f t="shared" si="0"/>
        <v>0.1838285195227729</v>
      </c>
      <c r="U10" s="169">
        <f t="shared" si="0"/>
        <v>0.5677717612498627</v>
      </c>
      <c r="V10" s="169">
        <f t="shared" si="0"/>
        <v>0.3558244770987449</v>
      </c>
      <c r="W10" s="169">
        <f t="shared" si="0"/>
        <v>0.33707411351578953</v>
      </c>
    </row>
    <row r="11" spans="1:23" ht="12.75">
      <c r="A11" s="151" t="s">
        <v>158</v>
      </c>
      <c r="B11" s="151"/>
      <c r="C11" s="168">
        <v>348</v>
      </c>
      <c r="D11" s="168">
        <v>136</v>
      </c>
      <c r="E11" s="168">
        <v>32</v>
      </c>
      <c r="F11" s="168">
        <v>129.2</v>
      </c>
      <c r="G11" s="168">
        <v>400</v>
      </c>
      <c r="H11" s="28">
        <v>863.4359485706882</v>
      </c>
      <c r="I11" s="168">
        <v>1428</v>
      </c>
      <c r="J11" s="32">
        <v>1523.4823907205675</v>
      </c>
      <c r="K11" s="28">
        <v>1517.064030893141</v>
      </c>
      <c r="L11" s="85">
        <v>1551.5610113897837</v>
      </c>
      <c r="M11" s="151"/>
      <c r="N11" s="55"/>
      <c r="O11" s="169">
        <f t="shared" si="1"/>
        <v>3.458508653418919</v>
      </c>
      <c r="P11" s="169">
        <f t="shared" si="0"/>
        <v>10.408536848454292</v>
      </c>
      <c r="Q11" s="169">
        <f t="shared" si="0"/>
        <v>47.48628160593074</v>
      </c>
      <c r="R11" s="169">
        <f t="shared" si="0"/>
        <v>11.008986156267676</v>
      </c>
      <c r="S11" s="169">
        <f t="shared" si="0"/>
        <v>2.8789025284744594</v>
      </c>
      <c r="T11" s="169">
        <f t="shared" si="0"/>
        <v>0.796961331015001</v>
      </c>
      <c r="U11" s="169">
        <f t="shared" si="0"/>
        <v>0.08652731890040877</v>
      </c>
      <c r="V11" s="169">
        <f t="shared" si="0"/>
        <v>0.018430551505052684</v>
      </c>
      <c r="W11" s="169">
        <f t="shared" si="0"/>
        <v>0.022739304204802302</v>
      </c>
    </row>
    <row r="12" spans="1:23" ht="12.75">
      <c r="A12" s="151" t="s">
        <v>452</v>
      </c>
      <c r="B12" s="151"/>
      <c r="C12" s="168">
        <v>27</v>
      </c>
      <c r="D12" s="168" t="s">
        <v>17</v>
      </c>
      <c r="E12" s="168">
        <v>42</v>
      </c>
      <c r="F12" s="168" t="s">
        <v>17</v>
      </c>
      <c r="G12" s="168" t="s">
        <v>17</v>
      </c>
      <c r="H12" s="28" t="s">
        <v>17</v>
      </c>
      <c r="I12" s="168" t="s">
        <v>17</v>
      </c>
      <c r="J12" s="168" t="s">
        <v>17</v>
      </c>
      <c r="K12" s="32" t="s">
        <v>17</v>
      </c>
      <c r="L12" s="32" t="s">
        <v>17</v>
      </c>
      <c r="M12" s="151"/>
      <c r="N12" s="55"/>
      <c r="O12" s="169"/>
      <c r="P12" s="169"/>
      <c r="Q12" s="169"/>
      <c r="R12" s="169"/>
      <c r="S12" s="169"/>
      <c r="T12" s="169"/>
      <c r="U12" s="169"/>
      <c r="V12" s="169"/>
      <c r="W12" s="169"/>
    </row>
    <row r="13" spans="1:23" ht="12.75">
      <c r="A13" s="151" t="s">
        <v>159</v>
      </c>
      <c r="B13" s="151"/>
      <c r="C13" s="168">
        <v>5827</v>
      </c>
      <c r="D13" s="168">
        <v>6839</v>
      </c>
      <c r="E13" s="168">
        <v>6951.5</v>
      </c>
      <c r="F13" s="168">
        <v>6542.8</v>
      </c>
      <c r="G13" s="168">
        <v>6744.744362827668</v>
      </c>
      <c r="H13" s="28">
        <v>4125.191712773863</v>
      </c>
      <c r="I13" s="168">
        <v>5807</v>
      </c>
      <c r="J13" s="32">
        <v>7110.52468735233</v>
      </c>
      <c r="K13" s="28">
        <v>7203.2336651423</v>
      </c>
      <c r="L13" s="85">
        <v>10553.037729691312</v>
      </c>
      <c r="M13" s="151"/>
      <c r="N13" s="55"/>
      <c r="O13" s="169">
        <f t="shared" si="1"/>
        <v>0.8110584742905975</v>
      </c>
      <c r="P13" s="169">
        <f t="shared" si="0"/>
        <v>0.5430673679911262</v>
      </c>
      <c r="Q13" s="169">
        <f t="shared" si="0"/>
        <v>0.5180950485062665</v>
      </c>
      <c r="R13" s="169">
        <f t="shared" si="0"/>
        <v>0.6129237833483083</v>
      </c>
      <c r="S13" s="169">
        <f t="shared" si="0"/>
        <v>0.5646312390803578</v>
      </c>
      <c r="T13" s="169">
        <f t="shared" si="0"/>
        <v>1.5581932827541811</v>
      </c>
      <c r="U13" s="169">
        <f t="shared" si="0"/>
        <v>0.817295975493596</v>
      </c>
      <c r="V13" s="169">
        <f t="shared" si="0"/>
        <v>0.4841433218651594</v>
      </c>
      <c r="W13" s="169">
        <f t="shared" si="0"/>
        <v>0.46504170491640395</v>
      </c>
    </row>
    <row r="14" spans="1:23" ht="12.75">
      <c r="A14" s="151" t="s">
        <v>160</v>
      </c>
      <c r="B14" s="151"/>
      <c r="C14" s="168">
        <v>2220</v>
      </c>
      <c r="D14" s="168">
        <v>1257</v>
      </c>
      <c r="E14" s="168">
        <v>953.4</v>
      </c>
      <c r="F14" s="168">
        <v>858.2</v>
      </c>
      <c r="G14" s="168">
        <v>977.9410319687423</v>
      </c>
      <c r="H14" s="28">
        <v>1919.5148981577688</v>
      </c>
      <c r="I14" s="168">
        <v>804</v>
      </c>
      <c r="J14" s="32">
        <v>902.872284582889</v>
      </c>
      <c r="K14" s="28">
        <v>990.7050121954555</v>
      </c>
      <c r="L14" s="85">
        <v>777.9394861116831</v>
      </c>
      <c r="M14" s="151"/>
      <c r="N14" s="55"/>
      <c r="O14" s="169">
        <f t="shared" si="1"/>
        <v>-0.6495768080578004</v>
      </c>
      <c r="P14" s="169">
        <f t="shared" si="0"/>
        <v>-0.38111417174885986</v>
      </c>
      <c r="Q14" s="169">
        <f t="shared" si="0"/>
        <v>-0.1840366203989059</v>
      </c>
      <c r="R14" s="169">
        <f t="shared" si="0"/>
        <v>-0.09352192249862146</v>
      </c>
      <c r="S14" s="169">
        <f t="shared" si="0"/>
        <v>-0.20451288914059174</v>
      </c>
      <c r="T14" s="169">
        <f t="shared" si="0"/>
        <v>-0.5947207876019607</v>
      </c>
      <c r="U14" s="169">
        <f t="shared" si="0"/>
        <v>-0.03241357448795634</v>
      </c>
      <c r="V14" s="169">
        <f t="shared" si="0"/>
        <v>-0.13837261438246795</v>
      </c>
      <c r="W14" s="169">
        <f t="shared" si="0"/>
        <v>-0.21476173378014174</v>
      </c>
    </row>
    <row r="15" spans="1:23" ht="12.75">
      <c r="A15" s="151" t="s">
        <v>453</v>
      </c>
      <c r="B15" s="151"/>
      <c r="C15" s="168">
        <v>117</v>
      </c>
      <c r="D15" s="168">
        <v>221</v>
      </c>
      <c r="E15" s="168">
        <v>337.2</v>
      </c>
      <c r="F15" s="168">
        <v>130</v>
      </c>
      <c r="G15" s="168">
        <v>101.81966115549272</v>
      </c>
      <c r="H15" s="28">
        <v>25.448146153846153</v>
      </c>
      <c r="I15" s="168">
        <v>20</v>
      </c>
      <c r="J15" s="32">
        <v>233.89155066666666</v>
      </c>
      <c r="K15" s="28">
        <v>71.26864444444445</v>
      </c>
      <c r="L15" s="19" t="s">
        <v>17</v>
      </c>
      <c r="M15" s="151"/>
      <c r="N15" s="55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ht="12.75">
      <c r="A16" s="151" t="s">
        <v>161</v>
      </c>
      <c r="B16" s="151"/>
      <c r="C16" s="168">
        <v>673</v>
      </c>
      <c r="D16" s="168">
        <v>1008</v>
      </c>
      <c r="E16" s="168">
        <v>1124.7</v>
      </c>
      <c r="F16" s="168">
        <v>1480.8</v>
      </c>
      <c r="G16" s="168">
        <v>1523.4438092508526</v>
      </c>
      <c r="H16" s="28">
        <v>966.9629009692702</v>
      </c>
      <c r="I16" s="168">
        <v>1547</v>
      </c>
      <c r="J16" s="32">
        <v>1555.931271532381</v>
      </c>
      <c r="K16" s="28">
        <v>874.5937734985508</v>
      </c>
      <c r="L16" s="85">
        <v>1640.355348195593</v>
      </c>
      <c r="M16" s="151"/>
      <c r="N16" s="32"/>
      <c r="O16" s="169">
        <f t="shared" si="1"/>
        <v>1.43737793193996</v>
      </c>
      <c r="P16" s="169">
        <f t="shared" si="0"/>
        <v>0.6273366549559454</v>
      </c>
      <c r="Q16" s="169">
        <f t="shared" si="0"/>
        <v>0.4584825715262675</v>
      </c>
      <c r="R16" s="169">
        <f t="shared" si="0"/>
        <v>0.10774942476741844</v>
      </c>
      <c r="S16" s="169">
        <f t="shared" si="0"/>
        <v>0.07674161543393665</v>
      </c>
      <c r="T16" s="169">
        <f t="shared" si="0"/>
        <v>0.6963994653272878</v>
      </c>
      <c r="U16" s="169">
        <f t="shared" si="0"/>
        <v>0.06034605571790119</v>
      </c>
      <c r="V16" s="169">
        <f t="shared" si="0"/>
        <v>0.054259515319121876</v>
      </c>
      <c r="W16" s="169">
        <f t="shared" si="0"/>
        <v>0.8755625730490191</v>
      </c>
    </row>
    <row r="17" spans="1:23" ht="12.75">
      <c r="A17" s="151"/>
      <c r="B17" s="151"/>
      <c r="C17" s="168"/>
      <c r="D17" s="168"/>
      <c r="E17" s="168"/>
      <c r="F17" s="168"/>
      <c r="G17" s="168"/>
      <c r="H17" s="28"/>
      <c r="I17" s="168"/>
      <c r="J17" s="168"/>
      <c r="K17" s="32"/>
      <c r="L17" s="32"/>
      <c r="N17" s="32"/>
      <c r="O17" s="169"/>
      <c r="P17" s="55"/>
      <c r="Q17" s="55"/>
      <c r="R17" s="55"/>
      <c r="S17" s="55"/>
      <c r="T17" s="55"/>
      <c r="U17" s="55"/>
      <c r="V17" s="169"/>
      <c r="W17" s="15"/>
    </row>
    <row r="18" spans="1:23" ht="13.5">
      <c r="A18" s="170" t="s">
        <v>454</v>
      </c>
      <c r="B18" s="170"/>
      <c r="C18" s="171">
        <v>48575</v>
      </c>
      <c r="D18" s="171">
        <v>45670</v>
      </c>
      <c r="E18" s="171">
        <v>42703.7</v>
      </c>
      <c r="F18" s="171">
        <v>42437.8</v>
      </c>
      <c r="G18" s="171">
        <v>44568.96068981125</v>
      </c>
      <c r="H18" s="172">
        <v>40527.89001775233</v>
      </c>
      <c r="I18" s="172">
        <v>38062</v>
      </c>
      <c r="J18" s="172">
        <v>38419.665399275706</v>
      </c>
      <c r="K18" s="173">
        <f>SUM(K8:K16)</f>
        <v>33481.96887034893</v>
      </c>
      <c r="L18" s="173">
        <f>SUM(L8:L16)</f>
        <v>40217.195355777454</v>
      </c>
      <c r="N18" s="32"/>
      <c r="O18" s="174">
        <f>($L18/C18)-1</f>
        <v>-0.1720597971018537</v>
      </c>
      <c r="P18" s="174">
        <f aca="true" t="shared" si="2" ref="P18:W18">($L18/D18)-1</f>
        <v>-0.11939576624091408</v>
      </c>
      <c r="Q18" s="174">
        <f t="shared" si="2"/>
        <v>-0.05822691345767561</v>
      </c>
      <c r="R18" s="174">
        <f t="shared" si="2"/>
        <v>-0.0523261018295611</v>
      </c>
      <c r="S18" s="174">
        <f t="shared" si="2"/>
        <v>-0.09764116700680958</v>
      </c>
      <c r="T18" s="174">
        <f t="shared" si="2"/>
        <v>-0.007666193868932858</v>
      </c>
      <c r="U18" s="174">
        <f t="shared" si="2"/>
        <v>0.05662328190261823</v>
      </c>
      <c r="V18" s="174">
        <f t="shared" si="2"/>
        <v>0.04678671554842939</v>
      </c>
      <c r="W18" s="174">
        <f t="shared" si="2"/>
        <v>0.20115980967275582</v>
      </c>
    </row>
    <row r="19" spans="1:23" ht="12.75">
      <c r="A19" s="15"/>
      <c r="B19" s="15"/>
      <c r="C19" s="28"/>
      <c r="D19" s="28"/>
      <c r="E19" s="28"/>
      <c r="F19" s="28"/>
      <c r="G19" s="28"/>
      <c r="H19" s="28"/>
      <c r="I19" s="28"/>
      <c r="J19" s="28"/>
      <c r="K19" s="32"/>
      <c r="L19" s="32"/>
      <c r="N19" s="32"/>
      <c r="O19" s="169"/>
      <c r="P19" s="169"/>
      <c r="Q19" s="169"/>
      <c r="R19" s="169"/>
      <c r="S19" s="169"/>
      <c r="T19" s="169"/>
      <c r="U19" s="55"/>
      <c r="V19" s="169"/>
      <c r="W19" s="15"/>
    </row>
    <row r="20" spans="1:23" ht="12.75">
      <c r="A20" s="151" t="s">
        <v>455</v>
      </c>
      <c r="B20" s="151"/>
      <c r="C20" s="168">
        <v>15</v>
      </c>
      <c r="D20" s="168">
        <v>31</v>
      </c>
      <c r="E20" s="168">
        <v>287</v>
      </c>
      <c r="F20" s="168">
        <v>66</v>
      </c>
      <c r="G20" s="168">
        <v>237</v>
      </c>
      <c r="H20" s="28" t="s">
        <v>17</v>
      </c>
      <c r="I20" s="28">
        <v>111</v>
      </c>
      <c r="J20" s="28" t="s">
        <v>17</v>
      </c>
      <c r="K20" s="28" t="s">
        <v>17</v>
      </c>
      <c r="L20" s="28" t="s">
        <v>17</v>
      </c>
      <c r="M20" s="151"/>
      <c r="N20" s="55"/>
      <c r="O20" s="169"/>
      <c r="P20" s="169"/>
      <c r="Q20" s="169"/>
      <c r="R20" s="169"/>
      <c r="S20" s="169"/>
      <c r="T20" s="169"/>
      <c r="U20" s="169"/>
      <c r="V20" s="169"/>
      <c r="W20" s="169"/>
    </row>
    <row r="21" spans="1:23" ht="12.75">
      <c r="A21" s="151" t="s">
        <v>456</v>
      </c>
      <c r="B21" s="151"/>
      <c r="C21" s="168">
        <v>891</v>
      </c>
      <c r="D21" s="168">
        <v>1032</v>
      </c>
      <c r="E21" s="168">
        <v>323</v>
      </c>
      <c r="F21" s="168">
        <v>127</v>
      </c>
      <c r="G21" s="168">
        <v>502</v>
      </c>
      <c r="H21" s="175" t="s">
        <v>17</v>
      </c>
      <c r="I21" s="28" t="s">
        <v>17</v>
      </c>
      <c r="J21" s="28" t="s">
        <v>17</v>
      </c>
      <c r="K21" s="28" t="s">
        <v>17</v>
      </c>
      <c r="L21" s="28" t="s">
        <v>17</v>
      </c>
      <c r="M21" s="151"/>
      <c r="N21" s="55"/>
      <c r="O21" s="169"/>
      <c r="P21" s="169"/>
      <c r="Q21" s="169"/>
      <c r="R21" s="169"/>
      <c r="S21" s="169"/>
      <c r="T21" s="169"/>
      <c r="U21" s="169"/>
      <c r="V21" s="169"/>
      <c r="W21" s="169"/>
    </row>
    <row r="22" spans="1:23" ht="12.75">
      <c r="A22" s="151" t="s">
        <v>457</v>
      </c>
      <c r="B22" s="151"/>
      <c r="C22" s="168">
        <v>906</v>
      </c>
      <c r="D22" s="168">
        <v>1063</v>
      </c>
      <c r="E22" s="168">
        <v>610</v>
      </c>
      <c r="F22" s="168">
        <v>193</v>
      </c>
      <c r="G22" s="168">
        <v>739</v>
      </c>
      <c r="H22" s="168">
        <v>131</v>
      </c>
      <c r="I22" s="168">
        <v>111</v>
      </c>
      <c r="J22" s="32">
        <v>255.20038558625316</v>
      </c>
      <c r="K22" s="28">
        <v>470.5997280196468</v>
      </c>
      <c r="L22" s="85">
        <v>439.40386984750063</v>
      </c>
      <c r="M22" s="151"/>
      <c r="N22" s="55"/>
      <c r="O22" s="169">
        <f aca="true" t="shared" si="3" ref="O22:W22">($L22/C22)-1</f>
        <v>-0.5150067661727367</v>
      </c>
      <c r="P22" s="169">
        <f t="shared" si="3"/>
        <v>-0.5866379399364998</v>
      </c>
      <c r="Q22" s="169">
        <f t="shared" si="3"/>
        <v>-0.2796657871352448</v>
      </c>
      <c r="R22" s="169">
        <f t="shared" si="3"/>
        <v>1.2767039888471534</v>
      </c>
      <c r="S22" s="169">
        <f t="shared" si="3"/>
        <v>-0.40540748329160947</v>
      </c>
      <c r="T22" s="169">
        <f t="shared" si="3"/>
        <v>2.3542280141030583</v>
      </c>
      <c r="U22" s="169">
        <f t="shared" si="3"/>
        <v>2.9585934220495553</v>
      </c>
      <c r="V22" s="169">
        <f t="shared" si="3"/>
        <v>0.7217993963374714</v>
      </c>
      <c r="W22" s="169">
        <f t="shared" si="3"/>
        <v>-0.0662895796889279</v>
      </c>
    </row>
    <row r="23" spans="1:23" ht="12.75">
      <c r="A23" s="151" t="s">
        <v>149</v>
      </c>
      <c r="B23" s="151"/>
      <c r="C23" s="168" t="s">
        <v>17</v>
      </c>
      <c r="D23" s="168" t="s">
        <v>17</v>
      </c>
      <c r="E23" s="168" t="s">
        <v>17</v>
      </c>
      <c r="F23" s="168" t="s">
        <v>17</v>
      </c>
      <c r="G23" s="168" t="s">
        <v>17</v>
      </c>
      <c r="H23" s="168" t="s">
        <v>17</v>
      </c>
      <c r="I23" s="168" t="s">
        <v>17</v>
      </c>
      <c r="J23" s="32" t="s">
        <v>17</v>
      </c>
      <c r="K23" s="28" t="s">
        <v>17</v>
      </c>
      <c r="L23" s="85">
        <v>40.47088294577957</v>
      </c>
      <c r="M23" s="151"/>
      <c r="N23" s="55"/>
      <c r="O23" s="169"/>
      <c r="P23" s="169"/>
      <c r="Q23" s="169"/>
      <c r="R23" s="169"/>
      <c r="S23" s="169"/>
      <c r="T23" s="169"/>
      <c r="U23" s="169"/>
      <c r="V23" s="169"/>
      <c r="W23" s="169"/>
    </row>
    <row r="24" spans="1:23" ht="12.75">
      <c r="A24" s="151" t="s">
        <v>14</v>
      </c>
      <c r="B24" s="151"/>
      <c r="C24" s="168" t="s">
        <v>17</v>
      </c>
      <c r="D24" s="168">
        <v>158</v>
      </c>
      <c r="E24" s="168" t="s">
        <v>17</v>
      </c>
      <c r="F24" s="168" t="s">
        <v>17</v>
      </c>
      <c r="G24" s="168" t="s">
        <v>17</v>
      </c>
      <c r="H24" s="168" t="s">
        <v>17</v>
      </c>
      <c r="I24" s="168">
        <v>14</v>
      </c>
      <c r="J24" s="28" t="s">
        <v>17</v>
      </c>
      <c r="K24" s="28" t="s">
        <v>17</v>
      </c>
      <c r="L24" s="85">
        <v>1.618449988323603</v>
      </c>
      <c r="M24" s="151"/>
      <c r="N24" s="55"/>
      <c r="O24" s="169"/>
      <c r="P24" s="169">
        <f>($L24/D24)-1</f>
        <v>-0.9897566456435215</v>
      </c>
      <c r="Q24" s="169"/>
      <c r="R24" s="169"/>
      <c r="S24" s="169"/>
      <c r="T24" s="169"/>
      <c r="U24" s="169">
        <f>($L24/I24)-1</f>
        <v>-0.8843964294054569</v>
      </c>
      <c r="V24" s="169"/>
      <c r="W24" s="169"/>
    </row>
    <row r="25" spans="1:23" ht="12.75">
      <c r="A25" s="151" t="s">
        <v>458</v>
      </c>
      <c r="B25" s="151"/>
      <c r="C25" s="168" t="s">
        <v>17</v>
      </c>
      <c r="D25" s="168">
        <v>45</v>
      </c>
      <c r="E25" s="168" t="s">
        <v>17</v>
      </c>
      <c r="F25" s="168" t="s">
        <v>17</v>
      </c>
      <c r="G25" s="168" t="s">
        <v>17</v>
      </c>
      <c r="H25" s="168" t="s">
        <v>17</v>
      </c>
      <c r="I25" s="168" t="s">
        <v>17</v>
      </c>
      <c r="J25" s="28" t="s">
        <v>17</v>
      </c>
      <c r="K25" s="28" t="s">
        <v>17</v>
      </c>
      <c r="L25" s="28" t="s">
        <v>17</v>
      </c>
      <c r="M25" s="151"/>
      <c r="N25" s="55"/>
      <c r="O25" s="169"/>
      <c r="P25" s="169"/>
      <c r="Q25" s="169"/>
      <c r="R25" s="169"/>
      <c r="S25" s="169"/>
      <c r="T25" s="169"/>
      <c r="U25" s="169"/>
      <c r="V25" s="169"/>
      <c r="W25" s="169"/>
    </row>
    <row r="26" spans="1:23" ht="12.75">
      <c r="A26" s="151" t="s">
        <v>163</v>
      </c>
      <c r="B26" s="151"/>
      <c r="C26" s="168" t="s">
        <v>17</v>
      </c>
      <c r="D26" s="168" t="s">
        <v>17</v>
      </c>
      <c r="E26" s="168" t="s">
        <v>17</v>
      </c>
      <c r="F26" s="168" t="s">
        <v>17</v>
      </c>
      <c r="G26" s="168">
        <v>198.85711822660102</v>
      </c>
      <c r="H26" s="168">
        <v>273</v>
      </c>
      <c r="I26" s="168">
        <v>197</v>
      </c>
      <c r="J26" s="32">
        <v>211.74206533333336</v>
      </c>
      <c r="K26" s="28">
        <v>82.86888262585035</v>
      </c>
      <c r="L26" s="85">
        <v>55.16401551515152</v>
      </c>
      <c r="M26" s="151"/>
      <c r="N26" s="55"/>
      <c r="O26" s="169"/>
      <c r="P26" s="169"/>
      <c r="Q26" s="169"/>
      <c r="R26" s="169"/>
      <c r="S26" s="169">
        <f aca="true" t="shared" si="4" ref="S26:W27">($L26/G26)-1</f>
        <v>-0.7225947152050589</v>
      </c>
      <c r="T26" s="169">
        <f t="shared" si="4"/>
        <v>-0.7979340091020091</v>
      </c>
      <c r="U26" s="169">
        <f t="shared" si="4"/>
        <v>-0.7199796166743577</v>
      </c>
      <c r="V26" s="169">
        <f t="shared" si="4"/>
        <v>-0.7394754064181344</v>
      </c>
      <c r="W26" s="169">
        <f t="shared" si="4"/>
        <v>-0.33432171682325174</v>
      </c>
    </row>
    <row r="27" spans="1:23" ht="12.75">
      <c r="A27" s="151" t="s">
        <v>164</v>
      </c>
      <c r="B27" s="151"/>
      <c r="C27" s="168">
        <v>37</v>
      </c>
      <c r="D27" s="168" t="s">
        <v>17</v>
      </c>
      <c r="E27" s="168" t="s">
        <v>17</v>
      </c>
      <c r="F27" s="168" t="s">
        <v>17</v>
      </c>
      <c r="G27" s="168">
        <v>16.613793103448277</v>
      </c>
      <c r="H27" s="168">
        <v>64</v>
      </c>
      <c r="I27" s="168">
        <v>49</v>
      </c>
      <c r="J27" s="32">
        <v>181.81234029388236</v>
      </c>
      <c r="K27" s="28">
        <v>11.803166666666668</v>
      </c>
      <c r="L27" s="85">
        <v>81.86098285714284</v>
      </c>
      <c r="M27" s="151"/>
      <c r="N27" s="55"/>
      <c r="O27" s="169">
        <f>($L27/C27)-1</f>
        <v>1.212458996138996</v>
      </c>
      <c r="P27" s="169"/>
      <c r="Q27" s="169"/>
      <c r="R27" s="169"/>
      <c r="S27" s="169">
        <f t="shared" si="4"/>
        <v>3.9272903753780453</v>
      </c>
      <c r="T27" s="169">
        <f t="shared" si="4"/>
        <v>0.27907785714285693</v>
      </c>
      <c r="U27" s="169">
        <f t="shared" si="4"/>
        <v>0.6706323032069967</v>
      </c>
      <c r="V27" s="169">
        <f t="shared" si="4"/>
        <v>-0.5497501284851053</v>
      </c>
      <c r="W27" s="169">
        <f t="shared" si="4"/>
        <v>5.9355102040816305</v>
      </c>
    </row>
    <row r="28" spans="1:23" ht="12.75">
      <c r="A28" s="151" t="s">
        <v>459</v>
      </c>
      <c r="B28" s="151"/>
      <c r="C28" s="168" t="s">
        <v>17</v>
      </c>
      <c r="D28" s="168" t="s">
        <v>17</v>
      </c>
      <c r="E28" s="168" t="s">
        <v>17</v>
      </c>
      <c r="F28" s="168" t="s">
        <v>17</v>
      </c>
      <c r="G28" s="168" t="s">
        <v>17</v>
      </c>
      <c r="H28" s="168" t="s">
        <v>17</v>
      </c>
      <c r="I28" s="168">
        <v>67</v>
      </c>
      <c r="J28" s="32">
        <v>10.072035555555557</v>
      </c>
      <c r="K28" s="28">
        <v>19.42464</v>
      </c>
      <c r="L28" s="28" t="s">
        <v>17</v>
      </c>
      <c r="M28" s="151"/>
      <c r="N28" s="55"/>
      <c r="O28" s="169"/>
      <c r="P28" s="169"/>
      <c r="Q28" s="169"/>
      <c r="R28" s="169"/>
      <c r="S28" s="169"/>
      <c r="T28" s="169"/>
      <c r="U28" s="169"/>
      <c r="V28" s="169"/>
      <c r="W28" s="169"/>
    </row>
    <row r="29" spans="1:23" ht="12.75">
      <c r="A29" s="151"/>
      <c r="B29" s="151"/>
      <c r="C29" s="168"/>
      <c r="D29" s="168"/>
      <c r="E29" s="168"/>
      <c r="F29" s="168"/>
      <c r="G29" s="168"/>
      <c r="H29" s="168"/>
      <c r="I29" s="168"/>
      <c r="J29" s="28"/>
      <c r="K29" s="28"/>
      <c r="L29" s="28"/>
      <c r="M29" s="151"/>
      <c r="N29" s="55"/>
      <c r="O29" s="169"/>
      <c r="P29" s="169"/>
      <c r="Q29" s="169"/>
      <c r="R29" s="169"/>
      <c r="S29" s="169"/>
      <c r="T29" s="169"/>
      <c r="U29" s="169"/>
      <c r="V29" s="169"/>
      <c r="W29" s="169"/>
    </row>
    <row r="30" spans="1:23" ht="12.75">
      <c r="A30" s="151" t="s">
        <v>460</v>
      </c>
      <c r="B30" s="151"/>
      <c r="C30" s="168" t="s">
        <v>17</v>
      </c>
      <c r="D30" s="168" t="s">
        <v>17</v>
      </c>
      <c r="E30" s="168" t="s">
        <v>17</v>
      </c>
      <c r="F30" s="168" t="s">
        <v>17</v>
      </c>
      <c r="G30" s="168" t="s">
        <v>17</v>
      </c>
      <c r="H30" s="168">
        <v>2451</v>
      </c>
      <c r="I30" s="168">
        <v>3013</v>
      </c>
      <c r="J30" s="32">
        <v>3394.353574732801</v>
      </c>
      <c r="K30" s="28">
        <v>2283.9053875342624</v>
      </c>
      <c r="L30" s="28" t="s">
        <v>17</v>
      </c>
      <c r="M30" s="151"/>
      <c r="N30" s="55"/>
      <c r="O30" s="169"/>
      <c r="P30" s="169"/>
      <c r="Q30" s="169"/>
      <c r="R30" s="169"/>
      <c r="S30" s="169"/>
      <c r="T30" s="169"/>
      <c r="U30" s="169"/>
      <c r="V30" s="169"/>
      <c r="W30" s="169"/>
    </row>
    <row r="31" spans="1:23" ht="12.75">
      <c r="A31" s="151"/>
      <c r="B31" s="151"/>
      <c r="C31" s="168"/>
      <c r="D31" s="168"/>
      <c r="E31" s="168"/>
      <c r="F31" s="168"/>
      <c r="G31" s="168"/>
      <c r="H31" s="168"/>
      <c r="I31" s="168"/>
      <c r="J31" s="28"/>
      <c r="K31" s="28"/>
      <c r="L31" s="28"/>
      <c r="M31" s="151"/>
      <c r="N31" s="55"/>
      <c r="O31" s="169"/>
      <c r="P31" s="169"/>
      <c r="Q31" s="169"/>
      <c r="R31" s="169"/>
      <c r="S31" s="169"/>
      <c r="T31" s="169"/>
      <c r="U31" s="169"/>
      <c r="V31" s="169"/>
      <c r="W31" s="169"/>
    </row>
    <row r="32" spans="1:23" ht="12.75">
      <c r="A32" s="165" t="s">
        <v>461</v>
      </c>
      <c r="B32" s="151"/>
      <c r="C32" s="168"/>
      <c r="D32" s="168"/>
      <c r="E32" s="168"/>
      <c r="F32" s="168"/>
      <c r="G32" s="168"/>
      <c r="H32" s="168"/>
      <c r="I32" s="168"/>
      <c r="J32" s="28"/>
      <c r="K32" s="28"/>
      <c r="L32" s="28"/>
      <c r="M32" s="165"/>
      <c r="N32" s="55"/>
      <c r="O32" s="169"/>
      <c r="P32" s="169"/>
      <c r="Q32" s="169"/>
      <c r="R32" s="169"/>
      <c r="S32" s="169"/>
      <c r="T32" s="169"/>
      <c r="U32" s="169"/>
      <c r="V32" s="169"/>
      <c r="W32" s="169"/>
    </row>
    <row r="33" spans="1:23" ht="12.75">
      <c r="A33" s="151" t="s">
        <v>165</v>
      </c>
      <c r="B33" s="151"/>
      <c r="C33" s="168">
        <v>3509</v>
      </c>
      <c r="D33" s="168">
        <v>3688</v>
      </c>
      <c r="E33" s="168">
        <v>1678.2</v>
      </c>
      <c r="F33" s="168">
        <v>1798.2</v>
      </c>
      <c r="G33" s="168">
        <v>1607.0368309650985</v>
      </c>
      <c r="H33" s="168" t="s">
        <v>17</v>
      </c>
      <c r="I33" s="168">
        <v>1239</v>
      </c>
      <c r="J33" s="32">
        <v>1148.4994207377588</v>
      </c>
      <c r="K33" s="28">
        <v>763.3995441443088</v>
      </c>
      <c r="L33" s="85">
        <v>791.7124816300457</v>
      </c>
      <c r="M33" s="151"/>
      <c r="N33" s="55"/>
      <c r="O33" s="169">
        <f aca="true" t="shared" si="5" ref="O33:S35">($L33/C33)-1</f>
        <v>-0.7743766082559004</v>
      </c>
      <c r="P33" s="169">
        <f t="shared" si="5"/>
        <v>-0.7853274182131113</v>
      </c>
      <c r="Q33" s="169">
        <f t="shared" si="5"/>
        <v>-0.5282371102192553</v>
      </c>
      <c r="R33" s="169">
        <f t="shared" si="5"/>
        <v>-0.559719451879632</v>
      </c>
      <c r="S33" s="169">
        <f t="shared" si="5"/>
        <v>-0.5073463990526051</v>
      </c>
      <c r="T33" s="169"/>
      <c r="U33" s="169">
        <f aca="true" t="shared" si="6" ref="U33:W35">($L33/I33)-1</f>
        <v>-0.36100687519770325</v>
      </c>
      <c r="V33" s="169">
        <f t="shared" si="6"/>
        <v>-0.3106548707517195</v>
      </c>
      <c r="W33" s="169">
        <f t="shared" si="6"/>
        <v>0.037087967503927066</v>
      </c>
    </row>
    <row r="34" spans="1:23" ht="12.75">
      <c r="A34" s="151" t="s">
        <v>462</v>
      </c>
      <c r="B34" s="151"/>
      <c r="C34" s="168">
        <v>463</v>
      </c>
      <c r="D34" s="168">
        <v>836</v>
      </c>
      <c r="E34" s="168">
        <v>813.2</v>
      </c>
      <c r="F34" s="168">
        <v>729.1</v>
      </c>
      <c r="G34" s="168">
        <v>391.1380723870044</v>
      </c>
      <c r="H34" s="168" t="s">
        <v>17</v>
      </c>
      <c r="I34" s="168">
        <v>728</v>
      </c>
      <c r="J34" s="32">
        <v>402.5260033472274</v>
      </c>
      <c r="K34" s="28">
        <v>370.0647647936508</v>
      </c>
      <c r="L34" s="85">
        <v>401.10381743493764</v>
      </c>
      <c r="M34" s="151"/>
      <c r="N34" s="55"/>
      <c r="O34" s="169">
        <f t="shared" si="5"/>
        <v>-0.1336850595357718</v>
      </c>
      <c r="P34" s="169">
        <f t="shared" si="5"/>
        <v>-0.5202107446950507</v>
      </c>
      <c r="Q34" s="169">
        <f t="shared" si="5"/>
        <v>-0.5067587094995849</v>
      </c>
      <c r="R34" s="169">
        <f t="shared" si="5"/>
        <v>-0.449864466554742</v>
      </c>
      <c r="S34" s="169">
        <f t="shared" si="5"/>
        <v>0.025478841747915704</v>
      </c>
      <c r="T34" s="169"/>
      <c r="U34" s="169">
        <f t="shared" si="6"/>
        <v>-0.4490332178091516</v>
      </c>
      <c r="V34" s="169">
        <f t="shared" si="6"/>
        <v>-0.0035331528906542564</v>
      </c>
      <c r="W34" s="169">
        <f t="shared" si="6"/>
        <v>0.08387465004563266</v>
      </c>
    </row>
    <row r="35" spans="1:23" ht="12.75">
      <c r="A35" s="151" t="s">
        <v>217</v>
      </c>
      <c r="B35" s="151"/>
      <c r="C35" s="168">
        <v>7863</v>
      </c>
      <c r="D35" s="168">
        <v>6540</v>
      </c>
      <c r="E35" s="168">
        <v>5913</v>
      </c>
      <c r="F35" s="168">
        <v>5960.5</v>
      </c>
      <c r="G35" s="168">
        <v>5514.572312980113</v>
      </c>
      <c r="H35" s="168" t="s">
        <v>17</v>
      </c>
      <c r="I35" s="168">
        <v>4741</v>
      </c>
      <c r="J35" s="32">
        <v>4516.701548393704</v>
      </c>
      <c r="K35" s="28">
        <v>3984.494190205206</v>
      </c>
      <c r="L35" s="85">
        <v>4308.397019598295</v>
      </c>
      <c r="M35" s="151"/>
      <c r="N35" s="55"/>
      <c r="O35" s="169">
        <f t="shared" si="5"/>
        <v>-0.45206702027237766</v>
      </c>
      <c r="P35" s="169">
        <f t="shared" si="5"/>
        <v>-0.34122369730912927</v>
      </c>
      <c r="Q35" s="169">
        <f t="shared" si="5"/>
        <v>-0.27136867586702274</v>
      </c>
      <c r="R35" s="169">
        <f t="shared" si="5"/>
        <v>-0.2771752336887351</v>
      </c>
      <c r="S35" s="169">
        <f t="shared" si="5"/>
        <v>-0.21872508418154957</v>
      </c>
      <c r="T35" s="169"/>
      <c r="U35" s="169">
        <f t="shared" si="6"/>
        <v>-0.09124720109717466</v>
      </c>
      <c r="V35" s="169">
        <f t="shared" si="6"/>
        <v>-0.04611872769620773</v>
      </c>
      <c r="W35" s="169">
        <f t="shared" si="6"/>
        <v>0.08129082737510718</v>
      </c>
    </row>
    <row r="36" spans="1:23" ht="12.75">
      <c r="A36" s="151"/>
      <c r="B36" s="151"/>
      <c r="C36" s="168"/>
      <c r="D36" s="168"/>
      <c r="E36" s="168"/>
      <c r="F36" s="168"/>
      <c r="G36" s="168"/>
      <c r="H36" s="168"/>
      <c r="I36" s="168"/>
      <c r="J36" s="28"/>
      <c r="K36" s="78"/>
      <c r="L36" s="78"/>
      <c r="M36" s="78"/>
      <c r="N36" s="75"/>
      <c r="O36" s="55"/>
      <c r="P36" s="55"/>
      <c r="Q36" s="55"/>
      <c r="R36" s="55"/>
      <c r="S36" s="55"/>
      <c r="T36" s="55"/>
      <c r="U36" s="55"/>
      <c r="V36" s="169"/>
      <c r="W36" s="15"/>
    </row>
    <row r="37" spans="1:23" ht="13.5">
      <c r="A37" s="176" t="s">
        <v>463</v>
      </c>
      <c r="B37" s="176"/>
      <c r="C37" s="177">
        <v>11835</v>
      </c>
      <c r="D37" s="177">
        <v>11064</v>
      </c>
      <c r="E37" s="177">
        <v>8404.4</v>
      </c>
      <c r="F37" s="177">
        <v>8487.8</v>
      </c>
      <c r="G37" s="177">
        <v>7512.747216332215</v>
      </c>
      <c r="H37" s="177" t="s">
        <v>17</v>
      </c>
      <c r="I37" s="177">
        <v>6708</v>
      </c>
      <c r="J37" s="177">
        <v>6067.72697247869</v>
      </c>
      <c r="K37" s="178">
        <f>SUM(K33:K35)</f>
        <v>5117.958499143166</v>
      </c>
      <c r="L37" s="178">
        <f>SUM(L33:L35)</f>
        <v>5501.213318663278</v>
      </c>
      <c r="M37" s="179"/>
      <c r="N37" s="180"/>
      <c r="O37" s="174">
        <f>($L37/C37)-1</f>
        <v>-0.5351742020563348</v>
      </c>
      <c r="P37" s="174">
        <f aca="true" t="shared" si="7" ref="P37:W37">($L37/D37)-1</f>
        <v>-0.5027825995423646</v>
      </c>
      <c r="Q37" s="174">
        <f t="shared" si="7"/>
        <v>-0.34543651912530593</v>
      </c>
      <c r="R37" s="174">
        <f t="shared" si="7"/>
        <v>-0.35186817330011566</v>
      </c>
      <c r="S37" s="174">
        <f t="shared" si="7"/>
        <v>-0.26774944500940956</v>
      </c>
      <c r="T37" s="174"/>
      <c r="U37" s="174">
        <f t="shared" si="7"/>
        <v>-0.17990260604304142</v>
      </c>
      <c r="V37" s="174">
        <f t="shared" si="7"/>
        <v>-0.09336505356700142</v>
      </c>
      <c r="W37" s="174">
        <f t="shared" si="7"/>
        <v>0.07488431560831832</v>
      </c>
    </row>
    <row r="38" spans="1:23" ht="12.75">
      <c r="A38" s="151"/>
      <c r="B38" s="151"/>
      <c r="C38" s="168"/>
      <c r="D38" s="168"/>
      <c r="E38" s="168"/>
      <c r="F38" s="168"/>
      <c r="G38" s="168"/>
      <c r="H38" s="168"/>
      <c r="I38" s="168"/>
      <c r="J38" s="28"/>
      <c r="K38" s="78"/>
      <c r="L38" s="78"/>
      <c r="M38" s="78"/>
      <c r="N38" s="75"/>
      <c r="O38" s="181"/>
      <c r="P38" s="181"/>
      <c r="Q38" s="181"/>
      <c r="R38" s="181"/>
      <c r="S38" s="181"/>
      <c r="T38" s="181"/>
      <c r="U38" s="182"/>
      <c r="V38" s="169"/>
      <c r="W38" s="15"/>
    </row>
    <row r="39" spans="1:23" ht="13.5">
      <c r="A39" s="183" t="s">
        <v>16</v>
      </c>
      <c r="B39" s="183"/>
      <c r="C39" s="171">
        <v>61355</v>
      </c>
      <c r="D39" s="171">
        <v>57999</v>
      </c>
      <c r="E39" s="171">
        <v>51718.1</v>
      </c>
      <c r="F39" s="171">
        <v>51118.6</v>
      </c>
      <c r="G39" s="171">
        <v>53036</v>
      </c>
      <c r="H39" s="171" t="s">
        <v>464</v>
      </c>
      <c r="I39" s="171">
        <v>48222</v>
      </c>
      <c r="J39" s="172">
        <v>48540.57277325625</v>
      </c>
      <c r="K39" s="172">
        <f>K18+K22+K26+K27+K28+K30+K37</f>
        <v>41468.52917433852</v>
      </c>
      <c r="L39" s="50">
        <v>46336.926875594596</v>
      </c>
      <c r="M39" s="70"/>
      <c r="N39" s="184"/>
      <c r="O39" s="174">
        <f aca="true" t="shared" si="8" ref="O39:W39">($L39/C39)-1</f>
        <v>-0.2447734190270623</v>
      </c>
      <c r="P39" s="174">
        <f t="shared" si="8"/>
        <v>-0.20107369307066336</v>
      </c>
      <c r="Q39" s="174">
        <f t="shared" si="8"/>
        <v>-0.10404815962700487</v>
      </c>
      <c r="R39" s="174">
        <f t="shared" si="8"/>
        <v>-0.09354076841708114</v>
      </c>
      <c r="S39" s="174">
        <f t="shared" si="8"/>
        <v>-0.12631180942011844</v>
      </c>
      <c r="T39" s="174"/>
      <c r="U39" s="174">
        <f t="shared" si="8"/>
        <v>-0.0390915583013024</v>
      </c>
      <c r="V39" s="174">
        <f t="shared" si="8"/>
        <v>-0.04539802008425764</v>
      </c>
      <c r="W39" s="174">
        <f t="shared" si="8"/>
        <v>0.11739981615428818</v>
      </c>
    </row>
    <row r="40" spans="1:23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72"/>
      <c r="L40" s="72"/>
      <c r="M40" s="72"/>
      <c r="N40" s="72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23"/>
      <c r="B41" s="15"/>
      <c r="C41" s="15"/>
      <c r="D41" s="185" t="s">
        <v>465</v>
      </c>
      <c r="E41" s="15"/>
      <c r="F41" s="186"/>
      <c r="G41" s="186"/>
      <c r="H41" s="186" t="s">
        <v>466</v>
      </c>
      <c r="I41" s="15"/>
      <c r="J41" s="15"/>
      <c r="K41" s="72"/>
      <c r="L41" s="72"/>
      <c r="M41" s="72"/>
      <c r="N41" s="72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23"/>
      <c r="B42" s="15"/>
      <c r="C42" s="15"/>
      <c r="D42" s="15"/>
      <c r="E42" s="15"/>
      <c r="F42" s="15"/>
      <c r="G42" s="15"/>
      <c r="H42" s="15"/>
      <c r="I42" s="15"/>
      <c r="J42" s="15"/>
      <c r="K42" s="72"/>
      <c r="L42" s="72"/>
      <c r="M42" s="72"/>
      <c r="N42" s="72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60" t="s">
        <v>561</v>
      </c>
      <c r="B43" s="151"/>
      <c r="C43" s="151"/>
      <c r="D43" s="151"/>
      <c r="E43" s="151"/>
      <c r="F43" s="151"/>
      <c r="G43" s="187"/>
      <c r="H43" s="187"/>
      <c r="I43" s="187"/>
      <c r="J43" s="187"/>
      <c r="K43" s="72"/>
      <c r="L43" s="72"/>
      <c r="M43" s="72"/>
      <c r="N43" s="72"/>
      <c r="O43" s="188"/>
      <c r="P43" s="188"/>
      <c r="Q43" s="188"/>
      <c r="R43" s="151"/>
      <c r="S43" s="15"/>
      <c r="T43" s="15"/>
      <c r="U43" s="15"/>
      <c r="V43" s="15"/>
      <c r="W43" s="15"/>
    </row>
    <row r="44" spans="1:23" ht="12.75">
      <c r="A44" s="151"/>
      <c r="B44" s="162"/>
      <c r="C44" s="151"/>
      <c r="D44" s="151"/>
      <c r="E44" s="151"/>
      <c r="F44" s="151"/>
      <c r="G44" s="187"/>
      <c r="H44" s="187"/>
      <c r="I44" s="187"/>
      <c r="J44" s="187"/>
      <c r="K44" s="72"/>
      <c r="L44" s="72"/>
      <c r="M44" s="72"/>
      <c r="N44" s="72"/>
      <c r="O44" s="188"/>
      <c r="P44" s="188"/>
      <c r="Q44" s="188"/>
      <c r="R44" s="151"/>
      <c r="S44" s="15"/>
      <c r="T44" s="15"/>
      <c r="U44" s="15"/>
      <c r="V44" s="15"/>
      <c r="W44" s="15"/>
    </row>
    <row r="45" spans="1:23" ht="12.75">
      <c r="A45" s="154"/>
      <c r="B45" s="160"/>
      <c r="C45" s="346" t="s">
        <v>440</v>
      </c>
      <c r="D45" s="346"/>
      <c r="E45" s="346"/>
      <c r="F45" s="346"/>
      <c r="G45" s="346"/>
      <c r="H45" s="346"/>
      <c r="I45" s="346"/>
      <c r="J45" s="346"/>
      <c r="K45" s="346"/>
      <c r="L45" s="155"/>
      <c r="M45" s="155"/>
      <c r="N45" s="72"/>
      <c r="O45" s="347" t="s">
        <v>441</v>
      </c>
      <c r="P45" s="347"/>
      <c r="Q45" s="347"/>
      <c r="R45" s="347"/>
      <c r="S45" s="347"/>
      <c r="T45" s="347"/>
      <c r="U45" s="347"/>
      <c r="V45" s="347"/>
      <c r="W45" s="15"/>
    </row>
    <row r="46" spans="1:23" ht="12.75">
      <c r="A46" s="160"/>
      <c r="B46" s="160"/>
      <c r="C46" s="155">
        <v>1990</v>
      </c>
      <c r="D46" s="155">
        <v>1992</v>
      </c>
      <c r="E46" s="155">
        <v>1994</v>
      </c>
      <c r="F46" s="161">
        <v>1996</v>
      </c>
      <c r="G46" s="161">
        <v>1998</v>
      </c>
      <c r="H46" s="161">
        <v>2000</v>
      </c>
      <c r="I46" s="17">
        <v>2002</v>
      </c>
      <c r="J46" s="161">
        <v>2004</v>
      </c>
      <c r="K46" s="129">
        <v>2006</v>
      </c>
      <c r="L46" s="161">
        <v>2008</v>
      </c>
      <c r="M46" s="129"/>
      <c r="N46" s="75"/>
      <c r="O46" s="156" t="s">
        <v>442</v>
      </c>
      <c r="P46" s="156" t="s">
        <v>443</v>
      </c>
      <c r="Q46" s="156" t="s">
        <v>444</v>
      </c>
      <c r="R46" s="156" t="s">
        <v>445</v>
      </c>
      <c r="S46" s="155" t="s">
        <v>446</v>
      </c>
      <c r="T46" s="17" t="s">
        <v>447</v>
      </c>
      <c r="U46" s="17" t="s">
        <v>448</v>
      </c>
      <c r="V46" s="17" t="s">
        <v>449</v>
      </c>
      <c r="W46" s="17" t="s">
        <v>450</v>
      </c>
    </row>
    <row r="47" spans="1:23" ht="12.75">
      <c r="A47" s="154"/>
      <c r="B47" s="154"/>
      <c r="C47" s="157"/>
      <c r="D47" s="157"/>
      <c r="E47" s="157"/>
      <c r="F47" s="189"/>
      <c r="G47" s="189"/>
      <c r="H47" s="189"/>
      <c r="I47" s="17"/>
      <c r="J47" s="189"/>
      <c r="K47" s="75"/>
      <c r="L47" s="75"/>
      <c r="M47" s="75"/>
      <c r="N47" s="75"/>
      <c r="O47" s="157"/>
      <c r="P47" s="190"/>
      <c r="Q47" s="190"/>
      <c r="R47" s="190"/>
      <c r="S47" s="166"/>
      <c r="T47" s="55"/>
      <c r="U47" s="55"/>
      <c r="V47" s="55"/>
      <c r="W47" s="15"/>
    </row>
    <row r="48" spans="1:23" ht="12.75">
      <c r="A48" s="160" t="s">
        <v>218</v>
      </c>
      <c r="B48" s="160"/>
      <c r="C48" s="155" t="s">
        <v>467</v>
      </c>
      <c r="D48" s="155" t="s">
        <v>467</v>
      </c>
      <c r="E48" s="155" t="s">
        <v>467</v>
      </c>
      <c r="F48" s="191" t="s">
        <v>467</v>
      </c>
      <c r="G48" s="155" t="s">
        <v>467</v>
      </c>
      <c r="H48" s="191" t="s">
        <v>467</v>
      </c>
      <c r="I48" s="17" t="s">
        <v>467</v>
      </c>
      <c r="J48" s="191" t="s">
        <v>467</v>
      </c>
      <c r="K48" s="191" t="s">
        <v>467</v>
      </c>
      <c r="L48" s="191" t="s">
        <v>467</v>
      </c>
      <c r="M48" s="191"/>
      <c r="N48" s="75"/>
      <c r="O48" s="155" t="s">
        <v>467</v>
      </c>
      <c r="P48" s="155" t="s">
        <v>467</v>
      </c>
      <c r="Q48" s="155" t="s">
        <v>467</v>
      </c>
      <c r="R48" s="191" t="s">
        <v>467</v>
      </c>
      <c r="S48" s="155" t="s">
        <v>467</v>
      </c>
      <c r="T48" s="191" t="s">
        <v>467</v>
      </c>
      <c r="U48" s="191" t="s">
        <v>467</v>
      </c>
      <c r="V48" s="191" t="s">
        <v>467</v>
      </c>
      <c r="W48" s="191" t="s">
        <v>467</v>
      </c>
    </row>
    <row r="49" spans="1:23" ht="12.75">
      <c r="A49" s="151"/>
      <c r="B49" s="151"/>
      <c r="C49" s="166"/>
      <c r="D49" s="166"/>
      <c r="E49" s="166"/>
      <c r="F49" s="168"/>
      <c r="G49" s="180"/>
      <c r="H49" s="180"/>
      <c r="I49" s="55"/>
      <c r="J49" s="192"/>
      <c r="K49" s="78"/>
      <c r="L49" s="78"/>
      <c r="M49" s="78"/>
      <c r="N49" s="75"/>
      <c r="O49" s="166"/>
      <c r="P49" s="169"/>
      <c r="Q49" s="169"/>
      <c r="R49" s="169"/>
      <c r="S49" s="166"/>
      <c r="T49" s="55"/>
      <c r="U49" s="55"/>
      <c r="V49" s="55"/>
      <c r="W49" s="15"/>
    </row>
    <row r="50" spans="1:23" ht="12.75">
      <c r="A50" s="151" t="s">
        <v>150</v>
      </c>
      <c r="B50" s="151"/>
      <c r="C50" s="168">
        <v>102594</v>
      </c>
      <c r="D50" s="168">
        <v>106290</v>
      </c>
      <c r="E50" s="168">
        <v>114971.9</v>
      </c>
      <c r="F50" s="168">
        <v>121832.7</v>
      </c>
      <c r="G50" s="193">
        <v>141099.40111880188</v>
      </c>
      <c r="H50" s="193" t="s">
        <v>17</v>
      </c>
      <c r="I50" s="28">
        <v>127435.4</v>
      </c>
      <c r="J50" s="32">
        <v>139474.09646001263</v>
      </c>
      <c r="K50" s="78">
        <v>123125</v>
      </c>
      <c r="L50" s="85">
        <v>159738.0859659998</v>
      </c>
      <c r="M50" s="78"/>
      <c r="O50" s="169">
        <f>($L50/C50)-1</f>
        <v>0.5569924748620758</v>
      </c>
      <c r="P50" s="169">
        <f aca="true" t="shared" si="9" ref="P50:W50">($L50/D50)-1</f>
        <v>0.5028515002916532</v>
      </c>
      <c r="Q50" s="169">
        <f t="shared" si="9"/>
        <v>0.3893663231276496</v>
      </c>
      <c r="R50" s="169">
        <f t="shared" si="9"/>
        <v>0.3111265363568223</v>
      </c>
      <c r="S50" s="169">
        <f t="shared" si="9"/>
        <v>0.132096130099834</v>
      </c>
      <c r="T50" s="169"/>
      <c r="U50" s="169">
        <f t="shared" si="9"/>
        <v>0.2534828310343893</v>
      </c>
      <c r="V50" s="169">
        <f t="shared" si="9"/>
        <v>0.14528855192689405</v>
      </c>
      <c r="W50" s="169">
        <f t="shared" si="9"/>
        <v>0.2973651652060898</v>
      </c>
    </row>
    <row r="51" spans="1:23" ht="12.75">
      <c r="A51" s="151"/>
      <c r="B51" s="151"/>
      <c r="C51" s="168"/>
      <c r="D51" s="168"/>
      <c r="E51" s="168"/>
      <c r="F51" s="168"/>
      <c r="G51" s="168"/>
      <c r="H51" s="168"/>
      <c r="I51" s="28"/>
      <c r="J51" s="168"/>
      <c r="K51" s="78"/>
      <c r="L51" s="78"/>
      <c r="M51" s="78"/>
      <c r="O51" s="194"/>
      <c r="P51" s="194"/>
      <c r="Q51" s="194"/>
      <c r="R51" s="194"/>
      <c r="S51" s="194"/>
      <c r="T51" s="194"/>
      <c r="U51" s="194"/>
      <c r="V51" s="194"/>
      <c r="W51" s="194"/>
    </row>
    <row r="52" spans="1:23" ht="12.75">
      <c r="A52" s="151" t="s">
        <v>222</v>
      </c>
      <c r="B52" s="151"/>
      <c r="C52" s="168">
        <v>75130</v>
      </c>
      <c r="D52" s="168">
        <v>76444</v>
      </c>
      <c r="E52" s="168">
        <v>72725</v>
      </c>
      <c r="F52" s="168">
        <v>81026.7</v>
      </c>
      <c r="G52" s="193">
        <v>91192.64657648088</v>
      </c>
      <c r="H52" s="193" t="s">
        <v>17</v>
      </c>
      <c r="I52" s="28">
        <v>86596.5</v>
      </c>
      <c r="J52" s="32">
        <v>104538.86024179732</v>
      </c>
      <c r="K52" s="78">
        <v>94148</v>
      </c>
      <c r="L52" s="85">
        <v>116028.71548542363</v>
      </c>
      <c r="M52" s="78"/>
      <c r="O52" s="169">
        <f>($L52/C52)-1</f>
        <v>0.5443726272517453</v>
      </c>
      <c r="P52" s="169">
        <f aca="true" t="shared" si="10" ref="P52:V52">($L52/D52)-1</f>
        <v>0.5178263236542258</v>
      </c>
      <c r="Q52" s="169">
        <f t="shared" si="10"/>
        <v>0.5954446955713115</v>
      </c>
      <c r="R52" s="169">
        <f t="shared" si="10"/>
        <v>0.43198125414738153</v>
      </c>
      <c r="S52" s="169">
        <f t="shared" si="10"/>
        <v>0.27234727624790867</v>
      </c>
      <c r="T52" s="169"/>
      <c r="U52" s="169">
        <f t="shared" si="10"/>
        <v>0.33987765654990243</v>
      </c>
      <c r="V52" s="169">
        <f t="shared" si="10"/>
        <v>0.10990989587078337</v>
      </c>
      <c r="W52" s="169">
        <f>($L52/K52)-1</f>
        <v>0.23240765056531876</v>
      </c>
    </row>
    <row r="53" spans="1:23" ht="12.75">
      <c r="A53" s="151"/>
      <c r="B53" s="151"/>
      <c r="C53" s="168"/>
      <c r="D53" s="168"/>
      <c r="E53" s="168"/>
      <c r="F53" s="168"/>
      <c r="G53" s="168"/>
      <c r="H53" s="168"/>
      <c r="I53" s="28"/>
      <c r="J53" s="168"/>
      <c r="K53" s="78"/>
      <c r="L53" s="78"/>
      <c r="M53" s="78"/>
      <c r="O53" s="194"/>
      <c r="P53" s="194"/>
      <c r="Q53" s="194"/>
      <c r="R53" s="194"/>
      <c r="S53" s="194"/>
      <c r="T53" s="194"/>
      <c r="U53" s="194"/>
      <c r="V53" s="194"/>
      <c r="W53" s="194"/>
    </row>
    <row r="54" spans="1:23" ht="12.75">
      <c r="A54" s="151" t="s">
        <v>152</v>
      </c>
      <c r="B54" s="151"/>
      <c r="C54" s="168"/>
      <c r="D54" s="168"/>
      <c r="E54" s="168"/>
      <c r="F54" s="168"/>
      <c r="G54" s="168"/>
      <c r="H54" s="168"/>
      <c r="I54" s="28"/>
      <c r="J54" s="168"/>
      <c r="K54" s="78"/>
      <c r="L54" s="78"/>
      <c r="M54" s="78"/>
      <c r="O54" s="194"/>
      <c r="P54" s="194"/>
      <c r="Q54" s="194"/>
      <c r="R54" s="194"/>
      <c r="S54" s="194"/>
      <c r="T54" s="194"/>
      <c r="U54" s="194"/>
      <c r="V54" s="194"/>
      <c r="W54" s="194"/>
    </row>
    <row r="55" spans="1:23" ht="12.75">
      <c r="A55" s="151"/>
      <c r="B55" s="151"/>
      <c r="C55" s="168"/>
      <c r="D55" s="168"/>
      <c r="E55" s="168"/>
      <c r="F55" s="168"/>
      <c r="G55" s="168"/>
      <c r="H55" s="168"/>
      <c r="I55" s="28"/>
      <c r="J55" s="168"/>
      <c r="K55" s="78"/>
      <c r="L55" s="78"/>
      <c r="M55" s="78"/>
      <c r="O55" s="194"/>
      <c r="P55" s="194"/>
      <c r="Q55" s="194"/>
      <c r="R55" s="194"/>
      <c r="S55" s="194"/>
      <c r="T55" s="194"/>
      <c r="U55" s="194"/>
      <c r="V55" s="194"/>
      <c r="W55" s="194"/>
    </row>
    <row r="56" spans="1:23" ht="12.75">
      <c r="A56" s="165" t="s">
        <v>468</v>
      </c>
      <c r="B56" s="165"/>
      <c r="C56" s="195" t="s">
        <v>17</v>
      </c>
      <c r="D56" s="195">
        <v>111</v>
      </c>
      <c r="E56" s="195">
        <v>167</v>
      </c>
      <c r="F56" s="195">
        <v>520</v>
      </c>
      <c r="G56" s="195">
        <v>297.2</v>
      </c>
      <c r="H56" s="195" t="s">
        <v>17</v>
      </c>
      <c r="I56" s="196">
        <v>593.8</v>
      </c>
      <c r="J56" s="195">
        <v>592</v>
      </c>
      <c r="K56" s="196">
        <v>30</v>
      </c>
      <c r="L56" s="196">
        <v>558</v>
      </c>
      <c r="M56" s="197"/>
      <c r="O56" s="169" t="s">
        <v>17</v>
      </c>
      <c r="P56" s="169">
        <f>($L56/D56)-1</f>
        <v>4.027027027027027</v>
      </c>
      <c r="Q56" s="169">
        <f>($L56/E56)-1</f>
        <v>2.341317365269461</v>
      </c>
      <c r="R56" s="169">
        <f>($L56/F56)-1</f>
        <v>0.07307692307692304</v>
      </c>
      <c r="S56" s="169">
        <f>($L56/G56)-1</f>
        <v>0.8775235531628534</v>
      </c>
      <c r="T56" s="169"/>
      <c r="U56" s="169">
        <f>($L56/I56)-1</f>
        <v>-0.06028965981812051</v>
      </c>
      <c r="V56" s="169">
        <f>($L56/J56)-1</f>
        <v>-0.057432432432432456</v>
      </c>
      <c r="W56" s="169">
        <f>($L56/K56)-1</f>
        <v>17.6</v>
      </c>
    </row>
    <row r="57" spans="1:23" ht="12.75">
      <c r="A57" s="165" t="s">
        <v>469</v>
      </c>
      <c r="B57" s="165"/>
      <c r="C57" s="195" t="s">
        <v>17</v>
      </c>
      <c r="D57" s="195">
        <v>79</v>
      </c>
      <c r="E57" s="195">
        <v>255</v>
      </c>
      <c r="F57" s="195">
        <v>222</v>
      </c>
      <c r="G57" s="195" t="s">
        <v>17</v>
      </c>
      <c r="H57" s="195" t="s">
        <v>17</v>
      </c>
      <c r="I57" s="196" t="s">
        <v>17</v>
      </c>
      <c r="J57" s="195" t="s">
        <v>17</v>
      </c>
      <c r="K57" s="196" t="s">
        <v>17</v>
      </c>
      <c r="L57" s="196" t="s">
        <v>17</v>
      </c>
      <c r="M57" s="197"/>
      <c r="N57" s="23"/>
      <c r="O57" s="169"/>
      <c r="P57" s="169"/>
      <c r="Q57" s="169"/>
      <c r="R57" s="169"/>
      <c r="S57" s="169"/>
      <c r="T57" s="169"/>
      <c r="U57" s="169"/>
      <c r="V57" s="169"/>
      <c r="W57" s="169"/>
    </row>
    <row r="58" spans="1:23" ht="12.75">
      <c r="A58" s="165" t="s">
        <v>470</v>
      </c>
      <c r="B58" s="165"/>
      <c r="C58" s="195">
        <v>1472</v>
      </c>
      <c r="D58" s="195">
        <v>2454</v>
      </c>
      <c r="E58" s="195">
        <v>2124</v>
      </c>
      <c r="F58" s="195">
        <v>3085</v>
      </c>
      <c r="G58" s="195">
        <v>1587</v>
      </c>
      <c r="H58" s="195" t="s">
        <v>17</v>
      </c>
      <c r="I58" s="196">
        <v>1265.4</v>
      </c>
      <c r="J58" s="195">
        <v>2423</v>
      </c>
      <c r="K58" s="196">
        <v>1818</v>
      </c>
      <c r="L58" s="196">
        <v>1164</v>
      </c>
      <c r="M58" s="197"/>
      <c r="O58" s="169">
        <f aca="true" t="shared" si="11" ref="O58:S59">($L58/C58)-1</f>
        <v>-0.2092391304347826</v>
      </c>
      <c r="P58" s="169">
        <f t="shared" si="11"/>
        <v>-0.5256723716381417</v>
      </c>
      <c r="Q58" s="169">
        <f t="shared" si="11"/>
        <v>-0.45197740112994356</v>
      </c>
      <c r="R58" s="169">
        <f t="shared" si="11"/>
        <v>-0.6226904376012966</v>
      </c>
      <c r="S58" s="169">
        <f t="shared" si="11"/>
        <v>-0.2665406427221172</v>
      </c>
      <c r="T58" s="169"/>
      <c r="U58" s="169">
        <f aca="true" t="shared" si="12" ref="U58:W59">($L58/I58)-1</f>
        <v>-0.08013276434329075</v>
      </c>
      <c r="V58" s="169">
        <f t="shared" si="12"/>
        <v>-0.5196037969459348</v>
      </c>
      <c r="W58" s="169">
        <f t="shared" si="12"/>
        <v>-0.35973597359735976</v>
      </c>
    </row>
    <row r="59" spans="1:23" ht="12.75">
      <c r="A59" s="165" t="s">
        <v>471</v>
      </c>
      <c r="B59" s="165"/>
      <c r="C59" s="195">
        <v>2895</v>
      </c>
      <c r="D59" s="195">
        <v>2800</v>
      </c>
      <c r="E59" s="195">
        <v>3267</v>
      </c>
      <c r="F59" s="195">
        <v>7706</v>
      </c>
      <c r="G59" s="195">
        <v>17084</v>
      </c>
      <c r="H59" s="195" t="s">
        <v>17</v>
      </c>
      <c r="I59" s="196">
        <v>18163.6</v>
      </c>
      <c r="J59" s="195">
        <v>26973</v>
      </c>
      <c r="K59" s="196">
        <v>25055</v>
      </c>
      <c r="L59" s="196">
        <v>35936</v>
      </c>
      <c r="M59" s="197"/>
      <c r="N59" s="168"/>
      <c r="O59" s="169">
        <f t="shared" si="11"/>
        <v>11.413126079447323</v>
      </c>
      <c r="P59" s="169">
        <f t="shared" si="11"/>
        <v>11.834285714285715</v>
      </c>
      <c r="Q59" s="169">
        <f t="shared" si="11"/>
        <v>9.999693908784819</v>
      </c>
      <c r="R59" s="169">
        <f t="shared" si="11"/>
        <v>3.6633791850506103</v>
      </c>
      <c r="S59" s="169">
        <f t="shared" si="11"/>
        <v>1.1034886443455867</v>
      </c>
      <c r="T59" s="169"/>
      <c r="U59" s="169">
        <f t="shared" si="12"/>
        <v>0.9784624193441831</v>
      </c>
      <c r="V59" s="169">
        <f t="shared" si="12"/>
        <v>0.3322952582211842</v>
      </c>
      <c r="W59" s="169">
        <f t="shared" si="12"/>
        <v>0.43428457393733777</v>
      </c>
    </row>
    <row r="60" spans="1:23" ht="12.75">
      <c r="A60" s="165" t="s">
        <v>472</v>
      </c>
      <c r="B60" s="165"/>
      <c r="C60" s="195" t="s">
        <v>17</v>
      </c>
      <c r="D60" s="195" t="s">
        <v>17</v>
      </c>
      <c r="E60" s="195" t="s">
        <v>17</v>
      </c>
      <c r="F60" s="195" t="s">
        <v>17</v>
      </c>
      <c r="G60" s="195" t="s">
        <v>17</v>
      </c>
      <c r="H60" s="195" t="s">
        <v>17</v>
      </c>
      <c r="I60" s="196" t="s">
        <v>17</v>
      </c>
      <c r="J60" s="195">
        <v>673</v>
      </c>
      <c r="K60" s="196">
        <v>71</v>
      </c>
      <c r="L60" s="196" t="s">
        <v>17</v>
      </c>
      <c r="M60" s="197"/>
      <c r="N60" s="168"/>
      <c r="O60" s="169"/>
      <c r="P60" s="169"/>
      <c r="Q60" s="169"/>
      <c r="R60" s="169"/>
      <c r="S60" s="169"/>
      <c r="T60" s="169"/>
      <c r="U60" s="169"/>
      <c r="V60" s="169"/>
      <c r="W60" s="169"/>
    </row>
    <row r="61" spans="1:23" ht="12.75">
      <c r="A61" s="198" t="s">
        <v>473</v>
      </c>
      <c r="B61" s="165"/>
      <c r="C61" s="195" t="s">
        <v>17</v>
      </c>
      <c r="D61" s="195" t="s">
        <v>17</v>
      </c>
      <c r="E61" s="195" t="s">
        <v>17</v>
      </c>
      <c r="F61" s="195" t="s">
        <v>17</v>
      </c>
      <c r="G61" s="195" t="s">
        <v>17</v>
      </c>
      <c r="H61" s="195" t="s">
        <v>17</v>
      </c>
      <c r="I61" s="196" t="s">
        <v>17</v>
      </c>
      <c r="J61" s="195" t="s">
        <v>17</v>
      </c>
      <c r="K61" s="196">
        <v>96</v>
      </c>
      <c r="L61" s="196" t="s">
        <v>17</v>
      </c>
      <c r="M61" s="197"/>
      <c r="N61" s="168"/>
      <c r="O61" s="169"/>
      <c r="P61" s="169"/>
      <c r="Q61" s="169"/>
      <c r="R61" s="169"/>
      <c r="S61" s="169"/>
      <c r="T61" s="169"/>
      <c r="U61" s="169"/>
      <c r="V61" s="169"/>
      <c r="W61" s="169"/>
    </row>
    <row r="62" spans="1:23" ht="12.75">
      <c r="A62" s="198" t="s">
        <v>474</v>
      </c>
      <c r="B62" s="165"/>
      <c r="C62" s="195" t="s">
        <v>17</v>
      </c>
      <c r="D62" s="195" t="s">
        <v>17</v>
      </c>
      <c r="E62" s="195" t="s">
        <v>17</v>
      </c>
      <c r="F62" s="195" t="s">
        <v>17</v>
      </c>
      <c r="G62" s="195" t="s">
        <v>17</v>
      </c>
      <c r="H62" s="195" t="s">
        <v>17</v>
      </c>
      <c r="I62" s="196" t="s">
        <v>17</v>
      </c>
      <c r="J62" s="195" t="s">
        <v>17</v>
      </c>
      <c r="K62" s="196" t="s">
        <v>17</v>
      </c>
      <c r="L62" s="196">
        <v>252</v>
      </c>
      <c r="M62" s="197"/>
      <c r="N62" s="168"/>
      <c r="O62" s="169"/>
      <c r="P62" s="169"/>
      <c r="Q62" s="169"/>
      <c r="R62" s="169"/>
      <c r="S62" s="169"/>
      <c r="T62" s="169"/>
      <c r="U62" s="169"/>
      <c r="V62" s="169"/>
      <c r="W62" s="169"/>
    </row>
    <row r="63" spans="1:23" ht="12.75">
      <c r="A63" s="165" t="s">
        <v>475</v>
      </c>
      <c r="B63" s="165"/>
      <c r="C63" s="195" t="s">
        <v>17</v>
      </c>
      <c r="D63" s="195" t="s">
        <v>17</v>
      </c>
      <c r="E63" s="195" t="s">
        <v>17</v>
      </c>
      <c r="F63" s="195" t="s">
        <v>17</v>
      </c>
      <c r="G63" s="195" t="s">
        <v>17</v>
      </c>
      <c r="H63" s="195" t="s">
        <v>17</v>
      </c>
      <c r="I63" s="196" t="s">
        <v>17</v>
      </c>
      <c r="J63" s="195">
        <v>581</v>
      </c>
      <c r="K63" s="196">
        <v>96</v>
      </c>
      <c r="L63" s="196" t="s">
        <v>17</v>
      </c>
      <c r="M63" s="197"/>
      <c r="N63" s="168"/>
      <c r="O63" s="169"/>
      <c r="P63" s="169"/>
      <c r="Q63" s="169"/>
      <c r="R63" s="169"/>
      <c r="S63" s="169"/>
      <c r="T63" s="169"/>
      <c r="U63" s="169"/>
      <c r="V63" s="169"/>
      <c r="W63" s="169"/>
    </row>
    <row r="64" spans="1:23" ht="12.75">
      <c r="A64" s="165" t="s">
        <v>476</v>
      </c>
      <c r="B64" s="165"/>
      <c r="C64" s="195">
        <v>465</v>
      </c>
      <c r="D64" s="195">
        <v>694</v>
      </c>
      <c r="E64" s="195">
        <v>207</v>
      </c>
      <c r="F64" s="195">
        <v>815</v>
      </c>
      <c r="G64" s="195">
        <v>1238</v>
      </c>
      <c r="H64" s="195" t="s">
        <v>17</v>
      </c>
      <c r="I64" s="196" t="s">
        <v>17</v>
      </c>
      <c r="J64" s="195">
        <v>180</v>
      </c>
      <c r="K64" s="196">
        <v>89</v>
      </c>
      <c r="L64" s="196" t="s">
        <v>17</v>
      </c>
      <c r="M64" s="197"/>
      <c r="N64" s="168"/>
      <c r="O64" s="169"/>
      <c r="P64" s="169"/>
      <c r="Q64" s="169"/>
      <c r="R64" s="169"/>
      <c r="S64" s="169"/>
      <c r="T64" s="169"/>
      <c r="U64" s="169"/>
      <c r="V64" s="169"/>
      <c r="W64" s="169"/>
    </row>
    <row r="65" spans="1:23" ht="12.75">
      <c r="A65" s="151"/>
      <c r="B65" s="151"/>
      <c r="C65" s="168"/>
      <c r="D65" s="168"/>
      <c r="E65" s="168"/>
      <c r="F65" s="168"/>
      <c r="G65" s="168"/>
      <c r="H65" s="168"/>
      <c r="I65" s="28"/>
      <c r="J65" s="168"/>
      <c r="K65" s="28"/>
      <c r="L65" s="28"/>
      <c r="M65" s="78"/>
      <c r="N65" s="168"/>
      <c r="O65" s="169"/>
      <c r="P65" s="169"/>
      <c r="Q65" s="169"/>
      <c r="R65" s="169"/>
      <c r="S65" s="169"/>
      <c r="T65" s="169"/>
      <c r="U65" s="169"/>
      <c r="V65" s="169"/>
      <c r="W65" s="169"/>
    </row>
    <row r="66" spans="1:23" ht="12.75">
      <c r="A66" s="151" t="s">
        <v>234</v>
      </c>
      <c r="B66" s="151"/>
      <c r="C66" s="168">
        <v>4831</v>
      </c>
      <c r="D66" s="168">
        <v>6138</v>
      </c>
      <c r="E66" s="168">
        <v>6020</v>
      </c>
      <c r="F66" s="168">
        <v>12347.6</v>
      </c>
      <c r="G66" s="193">
        <v>20206</v>
      </c>
      <c r="H66" s="193" t="s">
        <v>17</v>
      </c>
      <c r="I66" s="28">
        <v>20022.9</v>
      </c>
      <c r="J66" s="32">
        <v>31421.47233058123</v>
      </c>
      <c r="K66" s="28">
        <f>SUM(K56:K64)</f>
        <v>27255</v>
      </c>
      <c r="L66" s="85">
        <v>37910.35362150268</v>
      </c>
      <c r="M66" s="78"/>
      <c r="N66" s="75"/>
      <c r="O66" s="169">
        <f>($L66/C66)-1</f>
        <v>6.847309795384534</v>
      </c>
      <c r="P66" s="169">
        <f>($L66/D66)-1</f>
        <v>5.176336530059088</v>
      </c>
      <c r="Q66" s="169">
        <f>($L66/E66)-1</f>
        <v>5.2974009338044326</v>
      </c>
      <c r="R66" s="169">
        <f>($L66/F66)-1</f>
        <v>2.0702609107440053</v>
      </c>
      <c r="S66" s="169">
        <f>($L66/G66)-1</f>
        <v>0.8761928942642128</v>
      </c>
      <c r="T66" s="169"/>
      <c r="U66" s="169">
        <f>($L66/I66)-1</f>
        <v>0.8933497955592187</v>
      </c>
      <c r="V66" s="169">
        <f>($L66/J66)-1</f>
        <v>0.20651105150811455</v>
      </c>
      <c r="W66" s="169">
        <f>($L66/K66)-1</f>
        <v>0.3909504172262954</v>
      </c>
    </row>
    <row r="67" spans="1:23" ht="12.75">
      <c r="A67" s="151"/>
      <c r="B67" s="151"/>
      <c r="C67" s="168"/>
      <c r="D67" s="168"/>
      <c r="E67" s="168"/>
      <c r="F67" s="168"/>
      <c r="G67" s="168"/>
      <c r="H67" s="168"/>
      <c r="I67" s="28"/>
      <c r="J67" s="168"/>
      <c r="K67" s="28"/>
      <c r="L67" s="28"/>
      <c r="M67" s="78"/>
      <c r="N67" s="15"/>
      <c r="O67" s="169"/>
      <c r="P67" s="169"/>
      <c r="Q67" s="169"/>
      <c r="R67" s="169"/>
      <c r="S67" s="169"/>
      <c r="T67" s="169"/>
      <c r="U67" s="169"/>
      <c r="V67" s="169"/>
      <c r="W67" s="169"/>
    </row>
    <row r="68" spans="1:23" ht="12.75">
      <c r="A68" s="151" t="s">
        <v>153</v>
      </c>
      <c r="B68" s="151"/>
      <c r="C68" s="168">
        <v>834</v>
      </c>
      <c r="D68" s="168">
        <v>871</v>
      </c>
      <c r="E68" s="168">
        <v>243</v>
      </c>
      <c r="F68" s="168">
        <v>434.4</v>
      </c>
      <c r="G68" s="193">
        <v>1122.9114463777348</v>
      </c>
      <c r="H68" s="193" t="s">
        <v>17</v>
      </c>
      <c r="I68" s="28">
        <v>1926.1</v>
      </c>
      <c r="J68" s="32">
        <v>337.2350500976014</v>
      </c>
      <c r="K68" s="28">
        <v>1237</v>
      </c>
      <c r="L68" s="85">
        <v>1276.6737521694613</v>
      </c>
      <c r="M68" s="78"/>
      <c r="N68" s="75"/>
      <c r="O68" s="169">
        <f>($L68/C68)-1</f>
        <v>0.5307838755029513</v>
      </c>
      <c r="P68" s="169">
        <f>($L68/D68)-1</f>
        <v>0.46575631707171206</v>
      </c>
      <c r="Q68" s="169">
        <f>($L68/E68)-1</f>
        <v>4.253801449257042</v>
      </c>
      <c r="R68" s="169">
        <f>($L68/F68)-1</f>
        <v>1.938935893576108</v>
      </c>
      <c r="S68" s="169">
        <f>($L68/G68)-1</f>
        <v>0.1369318179877228</v>
      </c>
      <c r="T68" s="169"/>
      <c r="U68" s="169">
        <f>($L68/I68)-1</f>
        <v>-0.337171615092954</v>
      </c>
      <c r="V68" s="169">
        <f>($L68/J68)-1</f>
        <v>2.78570896411856</v>
      </c>
      <c r="W68" s="169">
        <f>($L68/K68)-1</f>
        <v>0.032072556321310675</v>
      </c>
    </row>
    <row r="69" spans="1:23" ht="12.75">
      <c r="A69" s="151"/>
      <c r="B69" s="151"/>
      <c r="C69" s="168"/>
      <c r="D69" s="168"/>
      <c r="E69" s="168"/>
      <c r="F69" s="168"/>
      <c r="G69" s="168"/>
      <c r="H69" s="168"/>
      <c r="I69" s="28"/>
      <c r="J69" s="168"/>
      <c r="K69" s="28"/>
      <c r="L69" s="28"/>
      <c r="M69" s="78"/>
      <c r="N69" s="15"/>
      <c r="O69" s="169"/>
      <c r="P69" s="169"/>
      <c r="Q69" s="169"/>
      <c r="R69" s="169"/>
      <c r="S69" s="169"/>
      <c r="T69" s="169"/>
      <c r="U69" s="169"/>
      <c r="V69" s="169"/>
      <c r="W69" s="169"/>
    </row>
    <row r="70" spans="1:23" ht="12.75">
      <c r="A70" s="151" t="s">
        <v>419</v>
      </c>
      <c r="B70" s="151"/>
      <c r="C70" s="168">
        <v>8681</v>
      </c>
      <c r="D70" s="168">
        <v>10594</v>
      </c>
      <c r="E70" s="168">
        <v>12835.9</v>
      </c>
      <c r="F70" s="168">
        <v>13953.3</v>
      </c>
      <c r="G70" s="193">
        <v>19048.6829682666</v>
      </c>
      <c r="H70" s="193" t="s">
        <v>17</v>
      </c>
      <c r="I70" s="28">
        <v>17444.9</v>
      </c>
      <c r="J70" s="32">
        <v>16559.10759658342</v>
      </c>
      <c r="K70" s="28">
        <v>19572</v>
      </c>
      <c r="L70" s="85">
        <v>22408.069455197292</v>
      </c>
      <c r="M70" s="78"/>
      <c r="N70" s="75"/>
      <c r="O70" s="169">
        <f>($L70/C70)-1</f>
        <v>1.5812774398338085</v>
      </c>
      <c r="P70" s="169">
        <f>($L70/D70)-1</f>
        <v>1.1151660803471106</v>
      </c>
      <c r="Q70" s="169">
        <f>($L70/E70)-1</f>
        <v>0.7457341873337509</v>
      </c>
      <c r="R70" s="169">
        <f>($L70/F70)-1</f>
        <v>0.6059333243890186</v>
      </c>
      <c r="S70" s="169">
        <f>($L70/G70)-1</f>
        <v>0.1763579399440438</v>
      </c>
      <c r="T70" s="169"/>
      <c r="U70" s="169">
        <f>($L70/I70)-1</f>
        <v>0.2845054689449231</v>
      </c>
      <c r="V70" s="169">
        <f>($L70/J70)-1</f>
        <v>0.35321721442408327</v>
      </c>
      <c r="W70" s="169">
        <f>($L70/K70)-1</f>
        <v>0.1449044275085476</v>
      </c>
    </row>
    <row r="71" spans="1:23" ht="12.75">
      <c r="A71" s="151"/>
      <c r="B71" s="151"/>
      <c r="C71" s="168"/>
      <c r="D71" s="168"/>
      <c r="E71" s="168"/>
      <c r="F71" s="168"/>
      <c r="G71" s="168"/>
      <c r="H71" s="168"/>
      <c r="I71" s="28"/>
      <c r="J71" s="168"/>
      <c r="K71" s="28"/>
      <c r="L71" s="28"/>
      <c r="M71" s="78"/>
      <c r="N71" s="15"/>
      <c r="O71" s="169"/>
      <c r="P71" s="169"/>
      <c r="Q71" s="169"/>
      <c r="R71" s="169"/>
      <c r="S71" s="169"/>
      <c r="T71" s="169"/>
      <c r="U71" s="169"/>
      <c r="V71" s="169"/>
      <c r="W71" s="169"/>
    </row>
    <row r="72" spans="1:23" ht="12.75">
      <c r="A72" s="151" t="s">
        <v>219</v>
      </c>
      <c r="B72" s="151"/>
      <c r="C72" s="168" t="s">
        <v>17</v>
      </c>
      <c r="D72" s="168" t="s">
        <v>17</v>
      </c>
      <c r="E72" s="168" t="s">
        <v>17</v>
      </c>
      <c r="F72" s="168" t="s">
        <v>17</v>
      </c>
      <c r="G72" s="168" t="s">
        <v>17</v>
      </c>
      <c r="H72" s="168" t="s">
        <v>17</v>
      </c>
      <c r="I72" s="28" t="s">
        <v>17</v>
      </c>
      <c r="J72" s="168" t="s">
        <v>17</v>
      </c>
      <c r="K72" s="28" t="s">
        <v>17</v>
      </c>
      <c r="L72" s="85">
        <v>89.02109958218051</v>
      </c>
      <c r="M72" s="78"/>
      <c r="N72" s="15"/>
      <c r="O72" s="169"/>
      <c r="P72" s="169"/>
      <c r="Q72" s="169"/>
      <c r="R72" s="169"/>
      <c r="S72" s="169"/>
      <c r="T72" s="169"/>
      <c r="U72" s="169"/>
      <c r="V72" s="169"/>
      <c r="W72" s="169"/>
    </row>
    <row r="73" spans="1:23" ht="12.75">
      <c r="A73" s="151"/>
      <c r="B73" s="151"/>
      <c r="C73" s="168"/>
      <c r="D73" s="168"/>
      <c r="E73" s="168"/>
      <c r="F73" s="168"/>
      <c r="G73" s="168"/>
      <c r="H73" s="168"/>
      <c r="I73" s="28"/>
      <c r="J73" s="168"/>
      <c r="K73" s="28"/>
      <c r="L73" s="28"/>
      <c r="M73" s="78"/>
      <c r="N73" s="15"/>
      <c r="O73" s="169"/>
      <c r="P73" s="169"/>
      <c r="Q73" s="169"/>
      <c r="R73" s="169"/>
      <c r="S73" s="169"/>
      <c r="T73" s="169"/>
      <c r="U73" s="169"/>
      <c r="V73" s="169"/>
      <c r="W73" s="169"/>
    </row>
    <row r="74" spans="1:23" ht="12.75">
      <c r="A74" s="151" t="s">
        <v>477</v>
      </c>
      <c r="B74" s="151"/>
      <c r="C74" s="168">
        <v>233</v>
      </c>
      <c r="D74" s="168">
        <v>186</v>
      </c>
      <c r="E74" s="168">
        <v>133.9</v>
      </c>
      <c r="F74" s="168">
        <v>136.9</v>
      </c>
      <c r="G74" s="78">
        <v>128.2810972196305</v>
      </c>
      <c r="H74" s="78" t="s">
        <v>17</v>
      </c>
      <c r="I74" s="28">
        <v>86</v>
      </c>
      <c r="J74" s="78" t="s">
        <v>17</v>
      </c>
      <c r="K74" s="28" t="s">
        <v>17</v>
      </c>
      <c r="L74" s="28" t="s">
        <v>17</v>
      </c>
      <c r="M74" s="78"/>
      <c r="N74" s="78"/>
      <c r="O74" s="169"/>
      <c r="P74" s="169"/>
      <c r="Q74" s="169"/>
      <c r="R74" s="169"/>
      <c r="S74" s="169"/>
      <c r="T74" s="169"/>
      <c r="U74" s="169"/>
      <c r="V74" s="169"/>
      <c r="W74" s="169"/>
    </row>
    <row r="75" spans="1:23" ht="12.75">
      <c r="A75" s="151"/>
      <c r="B75" s="151"/>
      <c r="C75" s="168"/>
      <c r="D75" s="168"/>
      <c r="E75" s="168"/>
      <c r="F75" s="168"/>
      <c r="G75" s="168"/>
      <c r="H75" s="168"/>
      <c r="I75" s="28"/>
      <c r="J75" s="168"/>
      <c r="K75" s="28"/>
      <c r="L75" s="28"/>
      <c r="M75" s="78"/>
      <c r="N75" s="166"/>
      <c r="O75" s="169"/>
      <c r="P75" s="169"/>
      <c r="Q75" s="169"/>
      <c r="R75" s="169"/>
      <c r="S75" s="169"/>
      <c r="T75" s="169"/>
      <c r="U75" s="169"/>
      <c r="V75" s="169"/>
      <c r="W75" s="169"/>
    </row>
    <row r="76" spans="1:23" ht="12.75">
      <c r="A76" s="151" t="s">
        <v>155</v>
      </c>
      <c r="B76" s="151"/>
      <c r="C76" s="168">
        <v>42683</v>
      </c>
      <c r="D76" s="168">
        <v>44961</v>
      </c>
      <c r="E76" s="168">
        <v>39025.6</v>
      </c>
      <c r="F76" s="168">
        <v>38978.5</v>
      </c>
      <c r="G76" s="193">
        <v>36082.62658254142</v>
      </c>
      <c r="H76" s="193" t="s">
        <v>17</v>
      </c>
      <c r="I76" s="28">
        <v>34636</v>
      </c>
      <c r="J76" s="32">
        <v>32967.79334152779</v>
      </c>
      <c r="K76" s="28">
        <v>30298</v>
      </c>
      <c r="L76" s="85">
        <v>36755.938039889545</v>
      </c>
      <c r="M76" s="78"/>
      <c r="N76" s="78"/>
      <c r="O76" s="169">
        <f>($L76/C76)-1</f>
        <v>-0.13886235644426248</v>
      </c>
      <c r="P76" s="169">
        <f>($L76/D76)-1</f>
        <v>-0.18249287071262776</v>
      </c>
      <c r="Q76" s="169">
        <f>($L76/E76)-1</f>
        <v>-0.05815828482100094</v>
      </c>
      <c r="R76" s="169">
        <f>($L76/F76)-1</f>
        <v>-0.05702020242211614</v>
      </c>
      <c r="S76" s="169">
        <f>($L76/G76)-1</f>
        <v>0.01866026731196735</v>
      </c>
      <c r="T76" s="169"/>
      <c r="U76" s="169">
        <f>($L76/I76)-1</f>
        <v>0.06120620279159095</v>
      </c>
      <c r="V76" s="169">
        <f>($L76/J76)-1</f>
        <v>0.11490440561546555</v>
      </c>
      <c r="W76" s="169">
        <f>($L76/K76)-1</f>
        <v>0.21314733777442552</v>
      </c>
    </row>
    <row r="77" spans="1:23" ht="12.75">
      <c r="A77" s="151"/>
      <c r="B77" s="151"/>
      <c r="C77" s="168"/>
      <c r="D77" s="168"/>
      <c r="E77" s="168"/>
      <c r="F77" s="168"/>
      <c r="G77" s="78"/>
      <c r="H77" s="78"/>
      <c r="I77" s="28"/>
      <c r="J77" s="78"/>
      <c r="K77" s="28"/>
      <c r="L77" s="28"/>
      <c r="M77" s="78"/>
      <c r="N77" s="78"/>
      <c r="O77" s="166"/>
      <c r="P77" s="169"/>
      <c r="Q77" s="169"/>
      <c r="R77" s="169"/>
      <c r="S77" s="166"/>
      <c r="T77" s="55"/>
      <c r="U77" s="169"/>
      <c r="V77" s="55"/>
      <c r="W77" s="15"/>
    </row>
    <row r="78" spans="1:23" ht="13.5">
      <c r="A78" s="170" t="s">
        <v>168</v>
      </c>
      <c r="B78" s="170"/>
      <c r="C78" s="171">
        <v>234985</v>
      </c>
      <c r="D78" s="171">
        <v>245485</v>
      </c>
      <c r="E78" s="171">
        <v>245971</v>
      </c>
      <c r="F78" s="171">
        <v>268709.9</v>
      </c>
      <c r="G78" s="199">
        <v>308881.44518142176</v>
      </c>
      <c r="H78" s="199" t="s">
        <v>17</v>
      </c>
      <c r="I78" s="172">
        <v>288348.2</v>
      </c>
      <c r="J78" s="172">
        <v>325298.56502059946</v>
      </c>
      <c r="K78" s="172">
        <f>295738-103</f>
        <v>295635</v>
      </c>
      <c r="L78" s="50">
        <v>374206.85741976585</v>
      </c>
      <c r="M78" s="70"/>
      <c r="N78" s="197"/>
      <c r="O78" s="200">
        <f>($L78/C78)-1</f>
        <v>0.5924712531428211</v>
      </c>
      <c r="P78" s="200">
        <f aca="true" t="shared" si="13" ref="P78:W78">($L78/D78)-1</f>
        <v>0.5243573229312009</v>
      </c>
      <c r="Q78" s="200">
        <f t="shared" si="13"/>
        <v>0.5213454326720055</v>
      </c>
      <c r="R78" s="200">
        <f t="shared" si="13"/>
        <v>0.3926053986837321</v>
      </c>
      <c r="S78" s="200">
        <f t="shared" si="13"/>
        <v>0.2114902440966473</v>
      </c>
      <c r="T78" s="200"/>
      <c r="U78" s="200">
        <f t="shared" si="13"/>
        <v>0.2977603377436233</v>
      </c>
      <c r="V78" s="200">
        <f t="shared" si="13"/>
        <v>0.15034893374358815</v>
      </c>
      <c r="W78" s="200">
        <f t="shared" si="13"/>
        <v>0.2657731913331163</v>
      </c>
    </row>
    <row r="79" spans="1:23" ht="12.75">
      <c r="A79" s="162"/>
      <c r="B79" s="162"/>
      <c r="C79" s="201"/>
      <c r="D79" s="201"/>
      <c r="E79" s="201"/>
      <c r="F79" s="168"/>
      <c r="G79" s="168"/>
      <c r="H79" s="168"/>
      <c r="I79" s="168"/>
      <c r="J79" s="168"/>
      <c r="K79" s="28"/>
      <c r="L79" s="28"/>
      <c r="M79" s="78"/>
      <c r="N79" s="168"/>
      <c r="O79" s="166"/>
      <c r="P79" s="169"/>
      <c r="Q79" s="169"/>
      <c r="R79" s="169"/>
      <c r="S79" s="166"/>
      <c r="T79" s="55"/>
      <c r="U79" s="169"/>
      <c r="V79" s="169"/>
      <c r="W79" s="15"/>
    </row>
    <row r="80" spans="1:23" ht="12.75">
      <c r="A80" s="151" t="s">
        <v>478</v>
      </c>
      <c r="B80" s="151"/>
      <c r="C80" s="168">
        <v>61355</v>
      </c>
      <c r="D80" s="168">
        <v>57999</v>
      </c>
      <c r="E80" s="168">
        <v>51718.1</v>
      </c>
      <c r="F80" s="168">
        <v>51119</v>
      </c>
      <c r="G80" s="168">
        <v>53036</v>
      </c>
      <c r="H80" s="168" t="s">
        <v>17</v>
      </c>
      <c r="I80" s="168">
        <v>48222</v>
      </c>
      <c r="J80" s="168">
        <v>48540.57277325625</v>
      </c>
      <c r="K80" s="168">
        <v>41468.5291743385</v>
      </c>
      <c r="L80" s="202">
        <v>46336.926875594596</v>
      </c>
      <c r="M80" s="168"/>
      <c r="N80" s="195"/>
      <c r="O80" s="169">
        <f>($L80/C80)-1</f>
        <v>-0.2447734190270623</v>
      </c>
      <c r="P80" s="169">
        <f aca="true" t="shared" si="14" ref="P80:W80">($L80/D80)-1</f>
        <v>-0.20107369307066336</v>
      </c>
      <c r="Q80" s="169">
        <f t="shared" si="14"/>
        <v>-0.10404815962700487</v>
      </c>
      <c r="R80" s="169">
        <f t="shared" si="14"/>
        <v>-0.09354786135107107</v>
      </c>
      <c r="S80" s="169">
        <f t="shared" si="14"/>
        <v>-0.12631180942011844</v>
      </c>
      <c r="T80" s="169"/>
      <c r="U80" s="169">
        <f t="shared" si="14"/>
        <v>-0.0390915583013024</v>
      </c>
      <c r="V80" s="169">
        <f t="shared" si="14"/>
        <v>-0.04539802008425764</v>
      </c>
      <c r="W80" s="169">
        <f t="shared" si="14"/>
        <v>0.11739981615428863</v>
      </c>
    </row>
    <row r="81" spans="1:23" ht="12.75">
      <c r="A81" s="165"/>
      <c r="B81" s="165"/>
      <c r="C81" s="203"/>
      <c r="D81" s="203"/>
      <c r="E81" s="204"/>
      <c r="F81" s="203"/>
      <c r="G81" s="203"/>
      <c r="H81" s="203"/>
      <c r="I81" s="203"/>
      <c r="J81" s="203"/>
      <c r="K81" s="203"/>
      <c r="L81" s="203"/>
      <c r="M81" s="203"/>
      <c r="N81" s="205"/>
      <c r="O81" s="206"/>
      <c r="P81" s="206"/>
      <c r="Q81" s="206"/>
      <c r="R81" s="207"/>
      <c r="S81" s="26"/>
      <c r="T81" s="15"/>
      <c r="U81" s="15"/>
      <c r="V81" s="15"/>
      <c r="W81" s="15"/>
    </row>
    <row r="82" spans="1:23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72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60" t="s">
        <v>562</v>
      </c>
      <c r="B83" s="151"/>
      <c r="C83" s="151"/>
      <c r="D83" s="151"/>
      <c r="E83" s="151"/>
      <c r="F83" s="208"/>
      <c r="G83" s="208"/>
      <c r="H83" s="208"/>
      <c r="I83" s="208"/>
      <c r="J83" s="208"/>
      <c r="K83" s="208"/>
      <c r="L83" s="208"/>
      <c r="M83" s="208"/>
      <c r="N83" s="151"/>
      <c r="O83" s="188"/>
      <c r="P83" s="188"/>
      <c r="Q83" s="188"/>
      <c r="R83" s="151"/>
      <c r="S83" s="15"/>
      <c r="T83" s="15"/>
      <c r="U83" s="15"/>
      <c r="V83" s="15"/>
      <c r="W83" s="15"/>
    </row>
    <row r="84" spans="1:23" ht="12.75">
      <c r="A84" s="209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1"/>
      <c r="N84" s="15"/>
      <c r="O84" s="210"/>
      <c r="P84" s="27"/>
      <c r="Q84" s="27"/>
      <c r="R84" s="27"/>
      <c r="S84" s="27"/>
      <c r="T84" s="15"/>
      <c r="U84" s="15"/>
      <c r="V84" s="15"/>
      <c r="W84" s="15"/>
    </row>
    <row r="85" spans="1:23" ht="12.75">
      <c r="A85" s="154"/>
      <c r="B85" s="160" t="s">
        <v>195</v>
      </c>
      <c r="C85" s="346" t="s">
        <v>440</v>
      </c>
      <c r="D85" s="346"/>
      <c r="E85" s="346"/>
      <c r="F85" s="346"/>
      <c r="G85" s="346"/>
      <c r="H85" s="346"/>
      <c r="I85" s="346"/>
      <c r="J85" s="346"/>
      <c r="K85" s="346"/>
      <c r="L85" s="155"/>
      <c r="M85" s="155"/>
      <c r="N85" s="15"/>
      <c r="O85" s="347" t="s">
        <v>441</v>
      </c>
      <c r="P85" s="347"/>
      <c r="Q85" s="347"/>
      <c r="R85" s="347"/>
      <c r="S85" s="347"/>
      <c r="T85" s="347"/>
      <c r="U85" s="347"/>
      <c r="V85" s="347"/>
      <c r="W85" s="15"/>
    </row>
    <row r="86" spans="1:23" ht="12.75">
      <c r="A86" s="155"/>
      <c r="B86" s="157"/>
      <c r="C86" s="155">
        <v>1990</v>
      </c>
      <c r="D86" s="155">
        <v>1992</v>
      </c>
      <c r="E86" s="155">
        <v>1994</v>
      </c>
      <c r="F86" s="161">
        <v>1996</v>
      </c>
      <c r="G86" s="161">
        <v>1998</v>
      </c>
      <c r="H86" s="161">
        <v>2000</v>
      </c>
      <c r="I86" s="161">
        <v>2002</v>
      </c>
      <c r="J86" s="161">
        <v>2004</v>
      </c>
      <c r="K86" s="129">
        <v>2006</v>
      </c>
      <c r="L86" s="161">
        <v>2008</v>
      </c>
      <c r="M86" s="129"/>
      <c r="N86" s="15"/>
      <c r="O86" s="156" t="s">
        <v>442</v>
      </c>
      <c r="P86" s="156" t="s">
        <v>443</v>
      </c>
      <c r="Q86" s="156" t="s">
        <v>444</v>
      </c>
      <c r="R86" s="156" t="s">
        <v>445</v>
      </c>
      <c r="S86" s="155" t="s">
        <v>446</v>
      </c>
      <c r="T86" s="17" t="s">
        <v>447</v>
      </c>
      <c r="U86" s="17" t="s">
        <v>448</v>
      </c>
      <c r="V86" s="17" t="s">
        <v>449</v>
      </c>
      <c r="W86" s="17" t="s">
        <v>450</v>
      </c>
    </row>
    <row r="87" spans="1:23" ht="12.75">
      <c r="A87" s="154"/>
      <c r="B87" s="154"/>
      <c r="C87" s="154"/>
      <c r="D87" s="154"/>
      <c r="E87" s="212"/>
      <c r="F87" s="213"/>
      <c r="G87" s="213"/>
      <c r="H87" s="213"/>
      <c r="I87" s="213"/>
      <c r="J87" s="208"/>
      <c r="K87" s="208"/>
      <c r="L87" s="208"/>
      <c r="M87" s="208"/>
      <c r="N87" s="15"/>
      <c r="O87" s="151"/>
      <c r="P87" s="188"/>
      <c r="Q87" s="188"/>
      <c r="R87" s="188"/>
      <c r="S87" s="151"/>
      <c r="T87" s="15"/>
      <c r="U87" s="15"/>
      <c r="V87" s="15"/>
      <c r="W87" s="15"/>
    </row>
    <row r="88" spans="1:23" ht="12.75">
      <c r="A88" s="160" t="s">
        <v>218</v>
      </c>
      <c r="B88" s="154"/>
      <c r="C88" s="214" t="s">
        <v>479</v>
      </c>
      <c r="D88" s="214" t="s">
        <v>479</v>
      </c>
      <c r="E88" s="214" t="s">
        <v>479</v>
      </c>
      <c r="F88" s="215" t="s">
        <v>479</v>
      </c>
      <c r="G88" s="215" t="s">
        <v>479</v>
      </c>
      <c r="H88" s="215" t="s">
        <v>479</v>
      </c>
      <c r="I88" s="215" t="s">
        <v>479</v>
      </c>
      <c r="J88" s="215" t="s">
        <v>479</v>
      </c>
      <c r="K88" s="215" t="s">
        <v>479</v>
      </c>
      <c r="L88" s="215" t="s">
        <v>479</v>
      </c>
      <c r="M88" s="215"/>
      <c r="N88" s="15"/>
      <c r="O88" s="214" t="s">
        <v>479</v>
      </c>
      <c r="P88" s="214" t="s">
        <v>479</v>
      </c>
      <c r="Q88" s="214" t="s">
        <v>479</v>
      </c>
      <c r="R88" s="215" t="s">
        <v>479</v>
      </c>
      <c r="S88" s="215" t="s">
        <v>479</v>
      </c>
      <c r="T88" s="215" t="s">
        <v>479</v>
      </c>
      <c r="U88" s="215" t="s">
        <v>479</v>
      </c>
      <c r="V88" s="215" t="s">
        <v>479</v>
      </c>
      <c r="W88" s="215" t="s">
        <v>479</v>
      </c>
    </row>
    <row r="89" spans="1:33" ht="12.75">
      <c r="A89" s="151"/>
      <c r="B89" s="151"/>
      <c r="C89" s="152"/>
      <c r="D89" s="152"/>
      <c r="E89" s="152"/>
      <c r="F89" s="208"/>
      <c r="G89" s="208"/>
      <c r="H89" s="208"/>
      <c r="I89" s="208"/>
      <c r="J89" s="208"/>
      <c r="K89" s="208"/>
      <c r="L89" s="216"/>
      <c r="M89" s="208"/>
      <c r="N89" s="15"/>
      <c r="O89" s="151"/>
      <c r="P89" s="188"/>
      <c r="Q89" s="188"/>
      <c r="R89" s="188"/>
      <c r="S89" s="151"/>
      <c r="T89" s="15"/>
      <c r="U89" s="15"/>
      <c r="V89" s="15"/>
      <c r="W89" s="15"/>
      <c r="Z89" s="217"/>
      <c r="AA89" s="217"/>
      <c r="AB89" s="217"/>
      <c r="AC89" s="217"/>
      <c r="AD89" s="217"/>
      <c r="AE89" s="217"/>
      <c r="AF89" s="217"/>
      <c r="AG89" s="217"/>
    </row>
    <row r="90" spans="1:34" ht="12.75">
      <c r="A90" s="151" t="s">
        <v>150</v>
      </c>
      <c r="B90" s="151"/>
      <c r="C90" s="167">
        <v>97.57</v>
      </c>
      <c r="D90" s="167">
        <v>101.76</v>
      </c>
      <c r="E90" s="167">
        <v>90.994</v>
      </c>
      <c r="F90" s="167">
        <v>94.22489999999999</v>
      </c>
      <c r="G90" s="218">
        <v>91.05998984296299</v>
      </c>
      <c r="H90" s="218" t="s">
        <v>17</v>
      </c>
      <c r="I90" s="218">
        <v>85.2045</v>
      </c>
      <c r="J90" s="219">
        <v>71.13</v>
      </c>
      <c r="K90" s="219">
        <v>67.256</v>
      </c>
      <c r="L90" s="220">
        <v>77.3160231074639</v>
      </c>
      <c r="M90" s="219"/>
      <c r="N90" s="122"/>
      <c r="O90" s="169">
        <f>($L90/C90)-1</f>
        <v>-0.20758406162279486</v>
      </c>
      <c r="P90" s="169">
        <f aca="true" t="shared" si="15" ref="P90:W90">($L90/D90)-1</f>
        <v>-0.2402120370728783</v>
      </c>
      <c r="Q90" s="169">
        <f t="shared" si="15"/>
        <v>-0.1503173494135448</v>
      </c>
      <c r="R90" s="169">
        <f t="shared" si="15"/>
        <v>-0.17945231984895804</v>
      </c>
      <c r="S90" s="169">
        <f t="shared" si="15"/>
        <v>-0.1509331020045266</v>
      </c>
      <c r="T90" s="169"/>
      <c r="U90" s="169">
        <f t="shared" si="15"/>
        <v>-0.0925828670144897</v>
      </c>
      <c r="V90" s="169">
        <f t="shared" si="15"/>
        <v>0.08696784911379041</v>
      </c>
      <c r="W90" s="169">
        <f t="shared" si="15"/>
        <v>0.14957807641643717</v>
      </c>
      <c r="Z90" s="102"/>
      <c r="AA90" s="103"/>
      <c r="AB90" s="103"/>
      <c r="AC90" s="103"/>
      <c r="AD90" s="103"/>
      <c r="AE90" s="103"/>
      <c r="AF90" s="103"/>
      <c r="AG90" s="103"/>
      <c r="AH90" s="24"/>
    </row>
    <row r="91" spans="1:34" ht="12.75">
      <c r="A91" s="151"/>
      <c r="B91" s="151"/>
      <c r="C91" s="167"/>
      <c r="D91" s="167"/>
      <c r="E91" s="167"/>
      <c r="F91" s="167"/>
      <c r="G91" s="167"/>
      <c r="H91" s="167"/>
      <c r="I91" s="167"/>
      <c r="J91" s="167"/>
      <c r="K91" s="167"/>
      <c r="L91" s="221"/>
      <c r="M91" s="167"/>
      <c r="N91" s="15"/>
      <c r="O91" s="194"/>
      <c r="P91" s="194"/>
      <c r="Q91" s="194"/>
      <c r="R91" s="194"/>
      <c r="S91" s="194"/>
      <c r="T91" s="194"/>
      <c r="U91" s="194"/>
      <c r="V91" s="194"/>
      <c r="W91" s="194"/>
      <c r="Z91" s="104"/>
      <c r="AA91" s="103"/>
      <c r="AB91" s="103"/>
      <c r="AC91" s="103"/>
      <c r="AD91" s="103"/>
      <c r="AE91" s="103"/>
      <c r="AF91" s="103"/>
      <c r="AG91" s="103"/>
      <c r="AH91" s="24"/>
    </row>
    <row r="92" spans="1:34" ht="12.75">
      <c r="A92" s="151" t="s">
        <v>222</v>
      </c>
      <c r="B92" s="151"/>
      <c r="C92" s="167">
        <v>253.62</v>
      </c>
      <c r="D92" s="167">
        <v>212.36</v>
      </c>
      <c r="E92" s="167">
        <v>133.56619999999998</v>
      </c>
      <c r="F92" s="167">
        <v>336.3275</v>
      </c>
      <c r="G92" s="218">
        <v>337.645056183588</v>
      </c>
      <c r="H92" s="218" t="s">
        <v>17</v>
      </c>
      <c r="I92" s="218">
        <v>390.9791</v>
      </c>
      <c r="J92" s="219">
        <v>254.62</v>
      </c>
      <c r="K92" s="219">
        <v>152.127</v>
      </c>
      <c r="L92" s="220">
        <v>71.5820048426616</v>
      </c>
      <c r="M92" s="219"/>
      <c r="N92" s="122"/>
      <c r="O92" s="169">
        <f>($L92/C92)-1</f>
        <v>-0.7177588327314028</v>
      </c>
      <c r="P92" s="169">
        <f>($L92/D92)-1</f>
        <v>-0.662921431330469</v>
      </c>
      <c r="Q92" s="169">
        <f>($L92/E92)-1</f>
        <v>-0.46407096374186274</v>
      </c>
      <c r="R92" s="169">
        <f>($L92/F92)-1</f>
        <v>-0.7871657689524003</v>
      </c>
      <c r="S92" s="169">
        <f>($L92/G92)-1</f>
        <v>-0.7879962892045419</v>
      </c>
      <c r="T92" s="169"/>
      <c r="U92" s="169">
        <f>($L92/I92)-1</f>
        <v>-0.816916032487001</v>
      </c>
      <c r="V92" s="169">
        <f>($L92/J92)-1</f>
        <v>-0.7188673126908272</v>
      </c>
      <c r="W92" s="169">
        <f>($L92/K92)-1</f>
        <v>-0.5294589070798635</v>
      </c>
      <c r="Z92" s="105"/>
      <c r="AA92" s="106"/>
      <c r="AB92" s="103"/>
      <c r="AC92" s="103"/>
      <c r="AD92" s="103"/>
      <c r="AE92" s="103"/>
      <c r="AF92" s="103"/>
      <c r="AG92" s="103"/>
      <c r="AH92" s="24"/>
    </row>
    <row r="93" spans="1:34" ht="12.75">
      <c r="A93" s="151"/>
      <c r="B93" s="151"/>
      <c r="C93" s="167"/>
      <c r="D93" s="167"/>
      <c r="E93" s="167"/>
      <c r="F93" s="222"/>
      <c r="G93" s="222"/>
      <c r="H93" s="222"/>
      <c r="I93" s="222"/>
      <c r="J93" s="167"/>
      <c r="K93" s="222"/>
      <c r="L93" s="221"/>
      <c r="M93" s="222"/>
      <c r="N93" s="15"/>
      <c r="O93" s="169"/>
      <c r="P93" s="169"/>
      <c r="Q93" s="169"/>
      <c r="R93" s="169"/>
      <c r="S93" s="169"/>
      <c r="T93" s="169"/>
      <c r="U93" s="169"/>
      <c r="V93" s="169"/>
      <c r="W93" s="169"/>
      <c r="Z93" s="103"/>
      <c r="AA93" s="106"/>
      <c r="AB93" s="103"/>
      <c r="AC93" s="103"/>
      <c r="AD93" s="103"/>
      <c r="AE93" s="103"/>
      <c r="AF93" s="103"/>
      <c r="AG93" s="103"/>
      <c r="AH93" s="24"/>
    </row>
    <row r="94" spans="1:34" ht="12.75">
      <c r="A94" s="151" t="s">
        <v>152</v>
      </c>
      <c r="B94" s="151"/>
      <c r="C94" s="167"/>
      <c r="D94" s="167"/>
      <c r="E94" s="167"/>
      <c r="F94" s="222"/>
      <c r="G94" s="222"/>
      <c r="H94" s="222"/>
      <c r="I94" s="222"/>
      <c r="J94" s="167"/>
      <c r="K94" s="222"/>
      <c r="L94" s="221"/>
      <c r="M94" s="222"/>
      <c r="N94" s="15"/>
      <c r="O94" s="169"/>
      <c r="P94" s="169"/>
      <c r="Q94" s="169"/>
      <c r="R94" s="169"/>
      <c r="S94" s="169"/>
      <c r="T94" s="169"/>
      <c r="U94" s="169"/>
      <c r="V94" s="169"/>
      <c r="W94" s="169"/>
      <c r="Z94" s="103"/>
      <c r="AA94" s="106"/>
      <c r="AB94" s="106"/>
      <c r="AC94" s="106"/>
      <c r="AD94" s="106"/>
      <c r="AE94" s="106"/>
      <c r="AF94" s="106"/>
      <c r="AG94" s="106"/>
      <c r="AH94" s="24"/>
    </row>
    <row r="95" spans="1:34" ht="12.75">
      <c r="A95" s="151"/>
      <c r="B95" s="151"/>
      <c r="C95" s="167"/>
      <c r="D95" s="167"/>
      <c r="E95" s="167"/>
      <c r="F95" s="222"/>
      <c r="G95" s="222"/>
      <c r="H95" s="222"/>
      <c r="I95" s="222"/>
      <c r="J95" s="167"/>
      <c r="K95" s="222"/>
      <c r="L95" s="221"/>
      <c r="M95" s="222"/>
      <c r="N95" s="15"/>
      <c r="O95" s="169"/>
      <c r="P95" s="169"/>
      <c r="Q95" s="169"/>
      <c r="R95" s="169"/>
      <c r="S95" s="169"/>
      <c r="T95" s="169"/>
      <c r="U95" s="169"/>
      <c r="V95" s="169"/>
      <c r="W95" s="169"/>
      <c r="Z95" s="223"/>
      <c r="AA95" s="224"/>
      <c r="AB95" s="224"/>
      <c r="AC95" s="224"/>
      <c r="AD95" s="224"/>
      <c r="AE95" s="224"/>
      <c r="AF95" s="224"/>
      <c r="AG95" s="224"/>
      <c r="AH95" s="24"/>
    </row>
    <row r="96" spans="1:34" ht="12.75">
      <c r="A96" s="165" t="s">
        <v>468</v>
      </c>
      <c r="B96" s="151"/>
      <c r="C96" s="225" t="s">
        <v>17</v>
      </c>
      <c r="D96" s="225">
        <v>0.02</v>
      </c>
      <c r="E96" s="225">
        <v>0.021</v>
      </c>
      <c r="F96" s="226">
        <v>0.07</v>
      </c>
      <c r="G96" s="226">
        <v>0.0356</v>
      </c>
      <c r="H96" s="226" t="s">
        <v>17</v>
      </c>
      <c r="I96" s="226">
        <v>0.0793</v>
      </c>
      <c r="J96" s="225">
        <v>0.079</v>
      </c>
      <c r="K96" s="227">
        <v>0.004</v>
      </c>
      <c r="L96" s="228">
        <v>0.075</v>
      </c>
      <c r="M96" s="227"/>
      <c r="O96" s="169"/>
      <c r="P96" s="169">
        <f>($L96/D96)-1</f>
        <v>2.75</v>
      </c>
      <c r="Q96" s="169">
        <f>($L96/E96)-1</f>
        <v>2.571428571428571</v>
      </c>
      <c r="R96" s="169">
        <f>($L96/F96)-1</f>
        <v>0.0714285714285714</v>
      </c>
      <c r="S96" s="169">
        <f>($L96/G96)-1</f>
        <v>1.106741573033708</v>
      </c>
      <c r="T96" s="169"/>
      <c r="U96" s="169">
        <f>($L96/I96)-1</f>
        <v>-0.05422446406052961</v>
      </c>
      <c r="V96" s="169">
        <f>($L96/J96)-1</f>
        <v>-0.05063291139240511</v>
      </c>
      <c r="W96" s="169">
        <f>($L96/K96)-1</f>
        <v>17.75</v>
      </c>
      <c r="Z96" s="223"/>
      <c r="AA96" s="224"/>
      <c r="AB96" s="224"/>
      <c r="AC96" s="224"/>
      <c r="AD96" s="229"/>
      <c r="AE96" s="229"/>
      <c r="AF96" s="224"/>
      <c r="AG96" s="224"/>
      <c r="AH96" s="24"/>
    </row>
    <row r="97" spans="1:34" ht="12.75">
      <c r="A97" s="165" t="s">
        <v>469</v>
      </c>
      <c r="B97" s="151"/>
      <c r="C97" s="225" t="s">
        <v>17</v>
      </c>
      <c r="D97" s="225">
        <v>0.09</v>
      </c>
      <c r="E97" s="225">
        <v>0.29</v>
      </c>
      <c r="F97" s="226">
        <v>0.23</v>
      </c>
      <c r="G97" s="226" t="s">
        <v>17</v>
      </c>
      <c r="H97" s="226" t="s">
        <v>17</v>
      </c>
      <c r="I97" s="226" t="s">
        <v>17</v>
      </c>
      <c r="J97" s="130" t="s">
        <v>17</v>
      </c>
      <c r="K97" s="227" t="s">
        <v>17</v>
      </c>
      <c r="L97" s="228"/>
      <c r="M97" s="227"/>
      <c r="O97" s="169"/>
      <c r="P97" s="169"/>
      <c r="Q97" s="169"/>
      <c r="R97" s="169"/>
      <c r="S97" s="169"/>
      <c r="T97" s="169"/>
      <c r="U97" s="169"/>
      <c r="V97" s="169"/>
      <c r="W97" s="169"/>
      <c r="Z97" s="31"/>
      <c r="AA97" s="5"/>
      <c r="AB97" s="5"/>
      <c r="AC97" s="5"/>
      <c r="AD97" s="5"/>
      <c r="AE97" s="5"/>
      <c r="AF97" s="5"/>
      <c r="AG97" s="5"/>
      <c r="AH97" s="24"/>
    </row>
    <row r="98" spans="1:34" ht="12.75">
      <c r="A98" s="165" t="s">
        <v>470</v>
      </c>
      <c r="B98" s="151"/>
      <c r="C98" s="225">
        <v>0.68</v>
      </c>
      <c r="D98" s="225">
        <v>0.8</v>
      </c>
      <c r="E98" s="225">
        <v>0.85</v>
      </c>
      <c r="F98" s="226">
        <v>1.51</v>
      </c>
      <c r="G98" s="226">
        <v>0.8698</v>
      </c>
      <c r="H98" s="226" t="s">
        <v>17</v>
      </c>
      <c r="I98" s="230">
        <v>0.5716</v>
      </c>
      <c r="J98" s="225">
        <v>1.072</v>
      </c>
      <c r="K98" s="227">
        <v>1.373</v>
      </c>
      <c r="L98" s="228">
        <v>0.786</v>
      </c>
      <c r="M98" s="227"/>
      <c r="O98" s="169">
        <f aca="true" t="shared" si="16" ref="O98:S99">($L98/C98)-1</f>
        <v>0.15588235294117636</v>
      </c>
      <c r="P98" s="169">
        <f t="shared" si="16"/>
        <v>-0.01749999999999996</v>
      </c>
      <c r="Q98" s="169">
        <f t="shared" si="16"/>
        <v>-0.07529411764705873</v>
      </c>
      <c r="R98" s="169">
        <f t="shared" si="16"/>
        <v>-0.4794701986754967</v>
      </c>
      <c r="S98" s="169">
        <f t="shared" si="16"/>
        <v>-0.0963439871234767</v>
      </c>
      <c r="T98" s="169"/>
      <c r="U98" s="169">
        <f aca="true" t="shared" si="17" ref="U98:W99">($L98/I98)-1</f>
        <v>0.37508747375787266</v>
      </c>
      <c r="V98" s="169">
        <f t="shared" si="17"/>
        <v>-0.26679104477611937</v>
      </c>
      <c r="W98" s="169">
        <f t="shared" si="17"/>
        <v>-0.42753095411507647</v>
      </c>
      <c r="Z98" s="31"/>
      <c r="AA98" s="5"/>
      <c r="AB98" s="5"/>
      <c r="AC98" s="5"/>
      <c r="AD98" s="33"/>
      <c r="AE98" s="5"/>
      <c r="AF98" s="5"/>
      <c r="AG98" s="5"/>
      <c r="AH98" s="24"/>
    </row>
    <row r="99" spans="1:34" ht="12.75">
      <c r="A99" s="165" t="s">
        <v>471</v>
      </c>
      <c r="B99" s="151"/>
      <c r="C99" s="225">
        <v>0.05</v>
      </c>
      <c r="D99" s="225">
        <v>0.05</v>
      </c>
      <c r="E99" s="225">
        <v>0.069</v>
      </c>
      <c r="F99" s="226">
        <v>0.15</v>
      </c>
      <c r="G99" s="226">
        <v>0.19</v>
      </c>
      <c r="H99" s="226" t="s">
        <v>17</v>
      </c>
      <c r="I99" s="226">
        <v>0.2032</v>
      </c>
      <c r="J99" s="225">
        <v>0.198</v>
      </c>
      <c r="K99" s="227">
        <v>0.163</v>
      </c>
      <c r="L99" s="228">
        <v>0.295</v>
      </c>
      <c r="M99" s="227"/>
      <c r="O99" s="169">
        <f t="shared" si="16"/>
        <v>4.8999999999999995</v>
      </c>
      <c r="P99" s="169">
        <f t="shared" si="16"/>
        <v>4.8999999999999995</v>
      </c>
      <c r="Q99" s="169">
        <f t="shared" si="16"/>
        <v>3.275362318840579</v>
      </c>
      <c r="R99" s="169">
        <f t="shared" si="16"/>
        <v>0.9666666666666666</v>
      </c>
      <c r="S99" s="169">
        <f t="shared" si="16"/>
        <v>0.5526315789473684</v>
      </c>
      <c r="T99" s="169"/>
      <c r="U99" s="169">
        <f t="shared" si="17"/>
        <v>0.4517716535433072</v>
      </c>
      <c r="V99" s="169">
        <f t="shared" si="17"/>
        <v>0.48989898989898983</v>
      </c>
      <c r="W99" s="169">
        <f t="shared" si="17"/>
        <v>0.8098159509202452</v>
      </c>
      <c r="Z99" s="31"/>
      <c r="AA99" s="5"/>
      <c r="AB99" s="5"/>
      <c r="AC99" s="5"/>
      <c r="AD99" s="5"/>
      <c r="AE99" s="5"/>
      <c r="AF99" s="5"/>
      <c r="AG99" s="5"/>
      <c r="AH99" s="24"/>
    </row>
    <row r="100" spans="1:34" ht="12.75">
      <c r="A100" s="165" t="s">
        <v>472</v>
      </c>
      <c r="B100" s="151"/>
      <c r="C100" s="226" t="s">
        <v>17</v>
      </c>
      <c r="D100" s="226" t="s">
        <v>17</v>
      </c>
      <c r="E100" s="226" t="s">
        <v>17</v>
      </c>
      <c r="F100" s="226" t="s">
        <v>17</v>
      </c>
      <c r="G100" s="226" t="s">
        <v>17</v>
      </c>
      <c r="H100" s="226" t="s">
        <v>17</v>
      </c>
      <c r="I100" s="226" t="s">
        <v>17</v>
      </c>
      <c r="J100" s="225">
        <v>0.102</v>
      </c>
      <c r="K100" s="227">
        <v>0.005</v>
      </c>
      <c r="L100" s="228" t="s">
        <v>17</v>
      </c>
      <c r="M100" s="227"/>
      <c r="O100" s="169"/>
      <c r="P100" s="169"/>
      <c r="Q100" s="169"/>
      <c r="R100" s="169"/>
      <c r="S100" s="169"/>
      <c r="T100" s="169"/>
      <c r="U100" s="169"/>
      <c r="V100" s="169"/>
      <c r="W100" s="169"/>
      <c r="Z100" s="31"/>
      <c r="AA100" s="5"/>
      <c r="AB100" s="5"/>
      <c r="AC100" s="5"/>
      <c r="AD100" s="33"/>
      <c r="AE100" s="5"/>
      <c r="AF100" s="5"/>
      <c r="AG100" s="5"/>
      <c r="AH100" s="24"/>
    </row>
    <row r="101" spans="1:34" ht="12.75">
      <c r="A101" s="198" t="s">
        <v>473</v>
      </c>
      <c r="B101" s="151"/>
      <c r="C101" s="226" t="s">
        <v>17</v>
      </c>
      <c r="D101" s="226" t="s">
        <v>17</v>
      </c>
      <c r="E101" s="226" t="s">
        <v>17</v>
      </c>
      <c r="F101" s="226" t="s">
        <v>17</v>
      </c>
      <c r="G101" s="226" t="s">
        <v>17</v>
      </c>
      <c r="H101" s="226" t="s">
        <v>17</v>
      </c>
      <c r="I101" s="226" t="s">
        <v>17</v>
      </c>
      <c r="J101" s="225" t="s">
        <v>17</v>
      </c>
      <c r="K101" s="227">
        <v>0.009</v>
      </c>
      <c r="L101" s="228" t="s">
        <v>17</v>
      </c>
      <c r="M101" s="227"/>
      <c r="O101" s="169"/>
      <c r="P101" s="169"/>
      <c r="Q101" s="169"/>
      <c r="R101" s="169"/>
      <c r="S101" s="169"/>
      <c r="T101" s="169"/>
      <c r="U101" s="169"/>
      <c r="V101" s="169"/>
      <c r="W101" s="169"/>
      <c r="Z101" s="31"/>
      <c r="AA101" s="5"/>
      <c r="AB101" s="5"/>
      <c r="AC101" s="5"/>
      <c r="AD101" s="33"/>
      <c r="AE101" s="5"/>
      <c r="AF101" s="5"/>
      <c r="AG101" s="5"/>
      <c r="AH101" s="24"/>
    </row>
    <row r="102" spans="1:34" ht="12.75">
      <c r="A102" s="198" t="s">
        <v>474</v>
      </c>
      <c r="B102" s="151"/>
      <c r="C102" s="226" t="s">
        <v>17</v>
      </c>
      <c r="D102" s="226" t="s">
        <v>17</v>
      </c>
      <c r="E102" s="226" t="s">
        <v>17</v>
      </c>
      <c r="F102" s="226" t="s">
        <v>17</v>
      </c>
      <c r="G102" s="226" t="s">
        <v>17</v>
      </c>
      <c r="H102" s="226" t="s">
        <v>17</v>
      </c>
      <c r="I102" s="226" t="s">
        <v>17</v>
      </c>
      <c r="J102" s="225" t="s">
        <v>17</v>
      </c>
      <c r="K102" s="227" t="s">
        <v>17</v>
      </c>
      <c r="L102" s="228">
        <v>0.02</v>
      </c>
      <c r="M102" s="227"/>
      <c r="O102" s="169"/>
      <c r="P102" s="169"/>
      <c r="Q102" s="169"/>
      <c r="R102" s="169"/>
      <c r="S102" s="169"/>
      <c r="T102" s="169"/>
      <c r="U102" s="169"/>
      <c r="V102" s="169"/>
      <c r="W102" s="169"/>
      <c r="Z102" s="31"/>
      <c r="AA102" s="5"/>
      <c r="AB102" s="5"/>
      <c r="AC102" s="5"/>
      <c r="AD102" s="33"/>
      <c r="AE102" s="5"/>
      <c r="AF102" s="5"/>
      <c r="AG102" s="5"/>
      <c r="AH102" s="24"/>
    </row>
    <row r="103" spans="1:34" ht="12.75">
      <c r="A103" s="165" t="s">
        <v>475</v>
      </c>
      <c r="B103" s="151"/>
      <c r="C103" s="226" t="s">
        <v>17</v>
      </c>
      <c r="D103" s="226" t="s">
        <v>17</v>
      </c>
      <c r="E103" s="226" t="s">
        <v>17</v>
      </c>
      <c r="F103" s="226" t="s">
        <v>17</v>
      </c>
      <c r="G103" s="226" t="s">
        <v>17</v>
      </c>
      <c r="H103" s="226" t="s">
        <v>17</v>
      </c>
      <c r="I103" s="226" t="s">
        <v>17</v>
      </c>
      <c r="J103" s="225">
        <v>0.051</v>
      </c>
      <c r="K103" s="227">
        <v>0.016</v>
      </c>
      <c r="L103" s="231" t="s">
        <v>17</v>
      </c>
      <c r="M103" s="227"/>
      <c r="N103" s="55"/>
      <c r="O103" s="169"/>
      <c r="P103" s="169"/>
      <c r="Q103" s="169"/>
      <c r="R103" s="169"/>
      <c r="S103" s="169"/>
      <c r="T103" s="169"/>
      <c r="U103" s="169"/>
      <c r="V103" s="169"/>
      <c r="W103" s="169"/>
      <c r="Z103" s="31"/>
      <c r="AA103" s="5"/>
      <c r="AB103" s="5"/>
      <c r="AC103" s="5"/>
      <c r="AD103" s="5"/>
      <c r="AE103" s="33"/>
      <c r="AF103" s="5"/>
      <c r="AG103" s="5"/>
      <c r="AH103" s="24"/>
    </row>
    <row r="104" spans="1:34" ht="12.75">
      <c r="A104" s="165" t="s">
        <v>480</v>
      </c>
      <c r="B104" s="151"/>
      <c r="C104" s="226" t="s">
        <v>17</v>
      </c>
      <c r="D104" s="226" t="s">
        <v>17</v>
      </c>
      <c r="E104" s="226" t="s">
        <v>17</v>
      </c>
      <c r="F104" s="226" t="s">
        <v>17</v>
      </c>
      <c r="G104" s="226" t="s">
        <v>17</v>
      </c>
      <c r="H104" s="226" t="s">
        <v>17</v>
      </c>
      <c r="I104" s="226" t="s">
        <v>17</v>
      </c>
      <c r="J104" s="225">
        <v>0.01</v>
      </c>
      <c r="K104" s="227" t="s">
        <v>17</v>
      </c>
      <c r="L104" s="231" t="s">
        <v>17</v>
      </c>
      <c r="M104" s="227"/>
      <c r="N104" s="55"/>
      <c r="O104" s="169"/>
      <c r="P104" s="169"/>
      <c r="Q104" s="169"/>
      <c r="R104" s="169"/>
      <c r="S104" s="169"/>
      <c r="T104" s="169"/>
      <c r="U104" s="169"/>
      <c r="V104" s="169"/>
      <c r="W104" s="169"/>
      <c r="Z104" s="31"/>
      <c r="AA104" s="5"/>
      <c r="AB104" s="5"/>
      <c r="AC104" s="5"/>
      <c r="AD104" s="33"/>
      <c r="AE104" s="33"/>
      <c r="AF104" s="5"/>
      <c r="AG104" s="5"/>
      <c r="AH104" s="24"/>
    </row>
    <row r="105" spans="1:34" ht="12.75">
      <c r="A105" s="151"/>
      <c r="B105" s="151"/>
      <c r="C105" s="167"/>
      <c r="D105" s="167"/>
      <c r="E105" s="167"/>
      <c r="F105" s="222"/>
      <c r="G105" s="222"/>
      <c r="H105" s="222"/>
      <c r="I105" s="222"/>
      <c r="J105" s="167"/>
      <c r="K105" s="227"/>
      <c r="L105" s="231"/>
      <c r="M105" s="227"/>
      <c r="N105" s="55"/>
      <c r="O105" s="169"/>
      <c r="P105" s="169"/>
      <c r="Q105" s="169"/>
      <c r="R105" s="169"/>
      <c r="S105" s="169"/>
      <c r="T105" s="169"/>
      <c r="U105" s="169"/>
      <c r="V105" s="169"/>
      <c r="W105" s="169"/>
      <c r="Z105" s="31"/>
      <c r="AA105" s="33"/>
      <c r="AB105" s="5"/>
      <c r="AC105" s="33"/>
      <c r="AD105" s="33"/>
      <c r="AE105" s="33"/>
      <c r="AF105" s="33"/>
      <c r="AG105" s="5"/>
      <c r="AH105" s="24"/>
    </row>
    <row r="106" spans="1:34" ht="12.75">
      <c r="A106" s="151" t="s">
        <v>234</v>
      </c>
      <c r="B106" s="151"/>
      <c r="C106" s="167">
        <v>0.72</v>
      </c>
      <c r="D106" s="167">
        <v>0.96</v>
      </c>
      <c r="E106" s="167">
        <v>1.2297</v>
      </c>
      <c r="F106" s="167">
        <v>1.9541</v>
      </c>
      <c r="G106" s="218">
        <v>1.09723033333667</v>
      </c>
      <c r="H106" s="218" t="s">
        <v>17</v>
      </c>
      <c r="I106" s="218">
        <v>0.8542</v>
      </c>
      <c r="J106" s="219">
        <v>1.51</v>
      </c>
      <c r="K106" s="219">
        <v>1.57</v>
      </c>
      <c r="L106" s="220">
        <v>1.17621706737537</v>
      </c>
      <c r="M106" s="219"/>
      <c r="N106" s="122"/>
      <c r="O106" s="169">
        <f>($L106/C106)-1</f>
        <v>0.6336348157991252</v>
      </c>
      <c r="P106" s="169">
        <f>($L106/D106)-1</f>
        <v>0.2252261118493437</v>
      </c>
      <c r="Q106" s="169">
        <f>($L106/E106)-1</f>
        <v>-0.043492667011978514</v>
      </c>
      <c r="R106" s="169">
        <f>($L106/F106)-1</f>
        <v>-0.398077341295036</v>
      </c>
      <c r="S106" s="169">
        <f>($L106/G106)-1</f>
        <v>0.07198737734355376</v>
      </c>
      <c r="T106" s="169"/>
      <c r="U106" s="169">
        <f>($L106/I106)-1</f>
        <v>0.376980879624643</v>
      </c>
      <c r="V106" s="169">
        <f>($L106/J106)-1</f>
        <v>-0.2210482997514106</v>
      </c>
      <c r="W106" s="169">
        <f>($L106/K106)-1</f>
        <v>-0.2508171545379809</v>
      </c>
      <c r="Z106" s="31"/>
      <c r="AA106" s="33"/>
      <c r="AB106" s="5"/>
      <c r="AC106" s="33"/>
      <c r="AD106" s="33"/>
      <c r="AE106" s="33"/>
      <c r="AF106" s="33"/>
      <c r="AG106" s="5"/>
      <c r="AH106" s="24"/>
    </row>
    <row r="107" spans="1:34" ht="12.75">
      <c r="A107" s="151"/>
      <c r="B107" s="151"/>
      <c r="C107" s="167"/>
      <c r="D107" s="167"/>
      <c r="E107" s="167"/>
      <c r="F107" s="167"/>
      <c r="G107" s="167"/>
      <c r="H107" s="167"/>
      <c r="I107" s="167"/>
      <c r="J107" s="167"/>
      <c r="K107" s="167"/>
      <c r="L107" s="221"/>
      <c r="M107" s="167"/>
      <c r="N107" s="55"/>
      <c r="O107" s="169"/>
      <c r="P107" s="169"/>
      <c r="Q107" s="169"/>
      <c r="R107" s="169"/>
      <c r="S107" s="169"/>
      <c r="T107" s="169"/>
      <c r="U107" s="169"/>
      <c r="V107" s="169"/>
      <c r="W107" s="169"/>
      <c r="Z107" s="31"/>
      <c r="AA107" s="5"/>
      <c r="AB107" s="5"/>
      <c r="AC107" s="5"/>
      <c r="AD107" s="5"/>
      <c r="AE107" s="33"/>
      <c r="AF107" s="5"/>
      <c r="AG107" s="5"/>
      <c r="AH107" s="24"/>
    </row>
    <row r="108" spans="1:34" ht="12.75">
      <c r="A108" s="151" t="s">
        <v>153</v>
      </c>
      <c r="B108" s="151"/>
      <c r="C108" s="167">
        <v>0.33</v>
      </c>
      <c r="D108" s="167">
        <v>0.27</v>
      </c>
      <c r="E108" s="167">
        <v>0.1182</v>
      </c>
      <c r="F108" s="167">
        <v>0.0895</v>
      </c>
      <c r="G108" s="218">
        <v>0.17312233397152998</v>
      </c>
      <c r="H108" s="218" t="s">
        <v>17</v>
      </c>
      <c r="I108" s="218">
        <v>0.3375</v>
      </c>
      <c r="J108" s="219">
        <v>0.06</v>
      </c>
      <c r="K108" s="219">
        <v>0.284</v>
      </c>
      <c r="L108" s="220">
        <v>0.168874339345466</v>
      </c>
      <c r="M108" s="219"/>
      <c r="N108" s="55"/>
      <c r="O108" s="169">
        <f>($L108/C108)-1</f>
        <v>-0.48825957774101214</v>
      </c>
      <c r="P108" s="169">
        <f>($L108/D108)-1</f>
        <v>-0.3745394839056815</v>
      </c>
      <c r="Q108" s="169">
        <f>($L108/E108)-1</f>
        <v>0.42871691493626063</v>
      </c>
      <c r="R108" s="169">
        <f>($L108/F108)-1</f>
        <v>0.8868641267649833</v>
      </c>
      <c r="S108" s="169">
        <f>($L108/G108)-1</f>
        <v>-0.02453753093903277</v>
      </c>
      <c r="T108" s="169"/>
      <c r="U108" s="169">
        <f>($L108/I108)-1</f>
        <v>-0.49963158712454525</v>
      </c>
      <c r="V108" s="169">
        <f>($L108/J108)-1</f>
        <v>1.8145723224244334</v>
      </c>
      <c r="W108" s="169">
        <f>($L108/K108)-1</f>
        <v>-0.4053720445582183</v>
      </c>
      <c r="Z108" s="31"/>
      <c r="AA108" s="5"/>
      <c r="AB108" s="5"/>
      <c r="AC108" s="5"/>
      <c r="AD108" s="5"/>
      <c r="AE108" s="33"/>
      <c r="AF108" s="5"/>
      <c r="AG108" s="5"/>
      <c r="AH108" s="24"/>
    </row>
    <row r="109" spans="1:34" ht="12.75">
      <c r="A109" s="151"/>
      <c r="B109" s="151"/>
      <c r="C109" s="167"/>
      <c r="D109" s="167"/>
      <c r="E109" s="167"/>
      <c r="F109" s="167"/>
      <c r="G109" s="167"/>
      <c r="H109" s="167"/>
      <c r="I109" s="167"/>
      <c r="J109" s="167"/>
      <c r="K109" s="167"/>
      <c r="L109" s="221"/>
      <c r="M109" s="167"/>
      <c r="N109" s="15"/>
      <c r="O109" s="169"/>
      <c r="P109" s="169"/>
      <c r="Q109" s="169"/>
      <c r="R109" s="169"/>
      <c r="S109" s="169"/>
      <c r="T109" s="169"/>
      <c r="U109" s="169"/>
      <c r="V109" s="169"/>
      <c r="W109" s="169"/>
      <c r="Z109" s="31"/>
      <c r="AA109" s="5"/>
      <c r="AB109" s="5"/>
      <c r="AC109" s="5"/>
      <c r="AD109" s="5"/>
      <c r="AE109" s="5"/>
      <c r="AF109" s="5"/>
      <c r="AG109" s="5"/>
      <c r="AH109" s="24"/>
    </row>
    <row r="110" spans="1:34" ht="12.75">
      <c r="A110" s="151" t="s">
        <v>419</v>
      </c>
      <c r="B110" s="151"/>
      <c r="C110" s="167">
        <v>10.6</v>
      </c>
      <c r="D110" s="167">
        <v>9.35</v>
      </c>
      <c r="E110" s="167">
        <v>10.859200000000001</v>
      </c>
      <c r="F110" s="167">
        <v>12.8437</v>
      </c>
      <c r="G110" s="218">
        <v>14.4330154036183</v>
      </c>
      <c r="H110" s="218" t="s">
        <v>17</v>
      </c>
      <c r="I110" s="218">
        <v>11.609</v>
      </c>
      <c r="J110" s="219">
        <v>11.7</v>
      </c>
      <c r="K110" s="219">
        <v>12.629</v>
      </c>
      <c r="L110" s="232">
        <v>17</v>
      </c>
      <c r="M110" s="219"/>
      <c r="N110" s="55"/>
      <c r="O110" s="169">
        <f>($L110/C110)-1</f>
        <v>0.6037735849056605</v>
      </c>
      <c r="P110" s="169">
        <f>($L110/D110)-1</f>
        <v>0.8181818181818183</v>
      </c>
      <c r="Q110" s="169">
        <f>($L110/E110)-1</f>
        <v>0.5654928539855604</v>
      </c>
      <c r="R110" s="169">
        <f>($L110/F110)-1</f>
        <v>0.3236061259605876</v>
      </c>
      <c r="S110" s="169">
        <f>($L110/G110)-1</f>
        <v>0.1778550444654945</v>
      </c>
      <c r="T110" s="169"/>
      <c r="U110" s="169">
        <f>($L110/I110)-1</f>
        <v>0.4643810836420019</v>
      </c>
      <c r="V110" s="169">
        <f>($L110/J110)-1</f>
        <v>0.45299145299145316</v>
      </c>
      <c r="W110" s="169">
        <f>($L110/K110)-1</f>
        <v>0.3461081637500991</v>
      </c>
      <c r="Z110" s="31"/>
      <c r="AA110" s="24"/>
      <c r="AB110" s="24"/>
      <c r="AC110" s="24"/>
      <c r="AD110" s="24"/>
      <c r="AE110" s="24"/>
      <c r="AF110" s="24"/>
      <c r="AG110" s="24"/>
      <c r="AH110" s="24"/>
    </row>
    <row r="111" spans="1:34" ht="12.75">
      <c r="A111" s="151"/>
      <c r="B111" s="151"/>
      <c r="C111" s="167"/>
      <c r="D111" s="167"/>
      <c r="E111" s="167"/>
      <c r="F111" s="167"/>
      <c r="G111" s="167"/>
      <c r="H111" s="167"/>
      <c r="I111" s="167"/>
      <c r="J111" s="167"/>
      <c r="K111" s="167"/>
      <c r="L111" s="221"/>
      <c r="M111" s="167"/>
      <c r="N111" s="15"/>
      <c r="O111" s="169"/>
      <c r="P111" s="169"/>
      <c r="Q111" s="169"/>
      <c r="R111" s="169"/>
      <c r="S111" s="169"/>
      <c r="T111" s="169"/>
      <c r="U111" s="169"/>
      <c r="V111" s="169"/>
      <c r="W111" s="169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ht="12.75">
      <c r="A112" s="151" t="s">
        <v>219</v>
      </c>
      <c r="B112" s="151"/>
      <c r="C112" s="167"/>
      <c r="D112" s="167"/>
      <c r="E112" s="167"/>
      <c r="F112" s="167"/>
      <c r="G112" s="167"/>
      <c r="H112" s="167"/>
      <c r="I112" s="167"/>
      <c r="J112" s="167"/>
      <c r="K112" s="167"/>
      <c r="L112" s="233">
        <v>0.014</v>
      </c>
      <c r="M112" s="167"/>
      <c r="N112" s="15"/>
      <c r="O112" s="169"/>
      <c r="P112" s="169"/>
      <c r="Q112" s="169"/>
      <c r="R112" s="169"/>
      <c r="S112" s="169"/>
      <c r="T112" s="169"/>
      <c r="U112" s="169"/>
      <c r="V112" s="169"/>
      <c r="W112" s="169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ht="12.75">
      <c r="A113" s="151"/>
      <c r="B113" s="151"/>
      <c r="C113" s="167"/>
      <c r="D113" s="167"/>
      <c r="E113" s="167"/>
      <c r="F113" s="167"/>
      <c r="G113" s="167"/>
      <c r="H113" s="167"/>
      <c r="I113" s="167"/>
      <c r="J113" s="167"/>
      <c r="K113" s="167"/>
      <c r="L113" s="221"/>
      <c r="M113" s="167"/>
      <c r="N113" s="15"/>
      <c r="O113" s="169"/>
      <c r="P113" s="169"/>
      <c r="Q113" s="169"/>
      <c r="R113" s="169"/>
      <c r="S113" s="169"/>
      <c r="T113" s="169"/>
      <c r="U113" s="169"/>
      <c r="V113" s="169"/>
      <c r="W113" s="169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ht="12.75">
      <c r="A114" s="151" t="s">
        <v>477</v>
      </c>
      <c r="B114" s="151"/>
      <c r="C114" s="167">
        <v>0.51</v>
      </c>
      <c r="D114" s="167">
        <v>0.41</v>
      </c>
      <c r="E114" s="167">
        <v>0.2948</v>
      </c>
      <c r="F114" s="167">
        <v>0.3014</v>
      </c>
      <c r="G114" s="219">
        <v>0.282474976077626</v>
      </c>
      <c r="H114" s="219" t="s">
        <v>17</v>
      </c>
      <c r="I114" s="219">
        <v>0.1273</v>
      </c>
      <c r="J114" s="219" t="s">
        <v>17</v>
      </c>
      <c r="K114" s="219" t="s">
        <v>17</v>
      </c>
      <c r="L114" s="234"/>
      <c r="M114" s="219"/>
      <c r="N114" s="15"/>
      <c r="O114" s="169"/>
      <c r="P114" s="169"/>
      <c r="Q114" s="169"/>
      <c r="R114" s="169"/>
      <c r="S114" s="169"/>
      <c r="T114" s="169"/>
      <c r="U114" s="169"/>
      <c r="V114" s="169"/>
      <c r="W114" s="169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23" ht="12.75">
      <c r="A115" s="151"/>
      <c r="B115" s="151"/>
      <c r="C115" s="167"/>
      <c r="D115" s="167"/>
      <c r="E115" s="167"/>
      <c r="F115" s="167"/>
      <c r="G115" s="167"/>
      <c r="H115" s="167"/>
      <c r="I115" s="167"/>
      <c r="J115" s="167"/>
      <c r="K115" s="167"/>
      <c r="L115" s="221"/>
      <c r="M115" s="167"/>
      <c r="N115" s="55"/>
      <c r="O115" s="169"/>
      <c r="P115" s="169"/>
      <c r="Q115" s="169"/>
      <c r="R115" s="169"/>
      <c r="S115" s="169"/>
      <c r="T115" s="169"/>
      <c r="U115" s="169"/>
      <c r="V115" s="169"/>
      <c r="W115" s="169"/>
    </row>
    <row r="116" spans="1:23" ht="12.75">
      <c r="A116" s="151" t="s">
        <v>155</v>
      </c>
      <c r="B116" s="151"/>
      <c r="C116" s="167" t="s">
        <v>481</v>
      </c>
      <c r="D116" s="167">
        <v>3.77</v>
      </c>
      <c r="E116" s="167">
        <v>5.06</v>
      </c>
      <c r="F116" s="167">
        <v>3.0336999999999996</v>
      </c>
      <c r="G116" s="219">
        <v>3.70835460889398</v>
      </c>
      <c r="H116" s="219" t="s">
        <v>17</v>
      </c>
      <c r="I116" s="219">
        <v>2.8204</v>
      </c>
      <c r="J116" s="219">
        <v>2.28</v>
      </c>
      <c r="K116" s="219">
        <v>4.028</v>
      </c>
      <c r="L116" s="220">
        <v>1.81660271440471</v>
      </c>
      <c r="M116" s="219"/>
      <c r="N116" s="55"/>
      <c r="O116" s="169"/>
      <c r="P116" s="169">
        <f>($L116/D116)-1</f>
        <v>-0.5181425160730212</v>
      </c>
      <c r="Q116" s="169">
        <f>($L116/E116)-1</f>
        <v>-0.6409876058488715</v>
      </c>
      <c r="R116" s="169">
        <f>($L116/F116)-1</f>
        <v>-0.4011923676023633</v>
      </c>
      <c r="S116" s="169">
        <f>($L116/G116)-1</f>
        <v>-0.5101324155872695</v>
      </c>
      <c r="T116" s="169"/>
      <c r="U116" s="169">
        <f>($L116/I116)-1</f>
        <v>-0.3559060011329208</v>
      </c>
      <c r="V116" s="169">
        <f>($L116/J116)-1</f>
        <v>-0.20324442350670602</v>
      </c>
      <c r="W116" s="169">
        <f>($L116/K116)-1</f>
        <v>-0.549006277456626</v>
      </c>
    </row>
    <row r="117" spans="1:23" ht="12.75">
      <c r="A117" s="151"/>
      <c r="B117" s="151"/>
      <c r="C117" s="167"/>
      <c r="D117" s="167"/>
      <c r="E117" s="167"/>
      <c r="F117" s="222"/>
      <c r="G117" s="222"/>
      <c r="H117" s="222"/>
      <c r="I117" s="222"/>
      <c r="J117" s="167"/>
      <c r="K117" s="222"/>
      <c r="L117" s="235"/>
      <c r="M117" s="222"/>
      <c r="N117" s="15"/>
      <c r="O117" s="169"/>
      <c r="P117" s="194"/>
      <c r="Q117" s="194"/>
      <c r="R117" s="194"/>
      <c r="S117" s="194"/>
      <c r="T117" s="194"/>
      <c r="U117" s="55"/>
      <c r="V117" s="55"/>
      <c r="W117" s="15"/>
    </row>
    <row r="118" spans="1:23" ht="13.5">
      <c r="A118" s="170" t="s">
        <v>168</v>
      </c>
      <c r="B118" s="170"/>
      <c r="C118" s="236">
        <v>363.74</v>
      </c>
      <c r="D118" s="236">
        <v>328.89</v>
      </c>
      <c r="E118" s="236">
        <v>242.1233</v>
      </c>
      <c r="F118" s="236">
        <v>448.78</v>
      </c>
      <c r="G118" s="237">
        <v>448.39886271776203</v>
      </c>
      <c r="H118" s="237" t="s">
        <v>17</v>
      </c>
      <c r="I118" s="237">
        <v>491.932</v>
      </c>
      <c r="J118" s="238">
        <v>341.3</v>
      </c>
      <c r="K118" s="238">
        <f>K90+K92+K106+K108+K110+K116</f>
        <v>237.89399999999998</v>
      </c>
      <c r="L118" s="239">
        <v>169.060452104486</v>
      </c>
      <c r="M118" s="240"/>
      <c r="N118" s="228"/>
      <c r="O118" s="200">
        <f>($L118/C118)-1</f>
        <v>-0.535216220089938</v>
      </c>
      <c r="P118" s="200">
        <f aca="true" t="shared" si="18" ref="P118:W118">($L118/D118)-1</f>
        <v>-0.485966578173596</v>
      </c>
      <c r="Q118" s="200">
        <f t="shared" si="18"/>
        <v>-0.30175884722996094</v>
      </c>
      <c r="R118" s="200">
        <f t="shared" si="18"/>
        <v>-0.6232888005158741</v>
      </c>
      <c r="S118" s="200">
        <f t="shared" si="18"/>
        <v>-0.6229685974674326</v>
      </c>
      <c r="T118" s="200"/>
      <c r="U118" s="200">
        <f t="shared" si="18"/>
        <v>-0.656333696314763</v>
      </c>
      <c r="V118" s="200">
        <f t="shared" si="18"/>
        <v>-0.5046573334178552</v>
      </c>
      <c r="W118" s="200">
        <f t="shared" si="18"/>
        <v>-0.28934545594051975</v>
      </c>
    </row>
    <row r="119" spans="1:23" ht="12.75">
      <c r="A119" s="162"/>
      <c r="B119" s="151"/>
      <c r="C119" s="166"/>
      <c r="D119" s="166"/>
      <c r="E119" s="166"/>
      <c r="F119" s="222"/>
      <c r="G119" s="222"/>
      <c r="H119" s="222"/>
      <c r="I119" s="222"/>
      <c r="J119" s="222"/>
      <c r="K119" s="222"/>
      <c r="L119" s="235"/>
      <c r="M119" s="222"/>
      <c r="N119" s="194"/>
      <c r="O119" s="194"/>
      <c r="P119" s="194"/>
      <c r="Q119" s="194"/>
      <c r="R119" s="194"/>
      <c r="S119" s="194"/>
      <c r="T119" s="88"/>
      <c r="U119" s="88"/>
      <c r="V119" s="88"/>
      <c r="W119" s="15"/>
    </row>
    <row r="120" spans="1:23" ht="12.75">
      <c r="A120" s="151" t="s">
        <v>478</v>
      </c>
      <c r="B120" s="151"/>
      <c r="C120" s="168">
        <v>61355</v>
      </c>
      <c r="D120" s="168">
        <v>57999</v>
      </c>
      <c r="E120" s="168">
        <v>51718.1</v>
      </c>
      <c r="F120" s="168">
        <v>51119</v>
      </c>
      <c r="G120" s="168">
        <v>53036</v>
      </c>
      <c r="H120" s="168" t="s">
        <v>17</v>
      </c>
      <c r="I120" s="168">
        <v>48222</v>
      </c>
      <c r="J120" s="168">
        <v>48540.57277325625</v>
      </c>
      <c r="K120" s="168">
        <v>41468.5291743385</v>
      </c>
      <c r="L120" s="202">
        <v>46336.926875594596</v>
      </c>
      <c r="M120" s="168"/>
      <c r="N120" s="169"/>
      <c r="O120" s="169">
        <f>($L120/C120)-1</f>
        <v>-0.2447734190270623</v>
      </c>
      <c r="P120" s="169">
        <f aca="true" t="shared" si="19" ref="P120:W120">($L120/D120)-1</f>
        <v>-0.20107369307066336</v>
      </c>
      <c r="Q120" s="169">
        <f t="shared" si="19"/>
        <v>-0.10404815962700487</v>
      </c>
      <c r="R120" s="169">
        <f t="shared" si="19"/>
        <v>-0.09354786135107107</v>
      </c>
      <c r="S120" s="169">
        <f t="shared" si="19"/>
        <v>-0.12631180942011844</v>
      </c>
      <c r="T120" s="169"/>
      <c r="U120" s="169">
        <f t="shared" si="19"/>
        <v>-0.0390915583013024</v>
      </c>
      <c r="V120" s="169">
        <f t="shared" si="19"/>
        <v>-0.04539802008425764</v>
      </c>
      <c r="W120" s="169">
        <f t="shared" si="19"/>
        <v>0.11739981615428863</v>
      </c>
    </row>
    <row r="121" spans="1:23" ht="12.75">
      <c r="A121" s="165"/>
      <c r="B121" s="165"/>
      <c r="C121" s="203"/>
      <c r="D121" s="203"/>
      <c r="E121" s="204"/>
      <c r="F121" s="203"/>
      <c r="G121" s="203"/>
      <c r="H121" s="203"/>
      <c r="I121" s="203"/>
      <c r="J121" s="203"/>
      <c r="K121" s="203"/>
      <c r="L121" s="203"/>
      <c r="M121" s="203"/>
      <c r="N121" s="151"/>
      <c r="O121" s="188"/>
      <c r="P121" s="188"/>
      <c r="Q121" s="188"/>
      <c r="R121" s="165"/>
      <c r="S121" s="15"/>
      <c r="T121" s="15"/>
      <c r="U121" s="15"/>
      <c r="V121" s="15"/>
      <c r="W121" s="15"/>
    </row>
    <row r="122" spans="1:23" ht="12.75">
      <c r="A122" s="151" t="s">
        <v>482</v>
      </c>
      <c r="B122" s="151"/>
      <c r="C122" s="151"/>
      <c r="D122" s="151"/>
      <c r="E122" s="151"/>
      <c r="F122" s="208"/>
      <c r="G122" s="208"/>
      <c r="H122" s="208"/>
      <c r="I122" s="208"/>
      <c r="J122" s="208"/>
      <c r="K122" s="208"/>
      <c r="L122" s="208"/>
      <c r="M122" s="208"/>
      <c r="N122" s="151"/>
      <c r="O122" s="188"/>
      <c r="P122" s="188"/>
      <c r="Q122" s="188"/>
      <c r="R122" s="151"/>
      <c r="S122" s="15"/>
      <c r="T122" s="15"/>
      <c r="U122" s="15"/>
      <c r="V122" s="15"/>
      <c r="W122" s="15"/>
    </row>
    <row r="123" spans="1:23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72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>
      <c r="A124" s="160" t="s">
        <v>563</v>
      </c>
      <c r="B124" s="151"/>
      <c r="C124" s="151"/>
      <c r="D124" s="151"/>
      <c r="E124" s="151"/>
      <c r="F124" s="187"/>
      <c r="G124" s="187"/>
      <c r="H124" s="187"/>
      <c r="I124" s="187"/>
      <c r="J124" s="187"/>
      <c r="K124" s="187"/>
      <c r="L124" s="187"/>
      <c r="M124" s="187"/>
      <c r="N124" s="151"/>
      <c r="O124" s="188"/>
      <c r="P124" s="188"/>
      <c r="Q124" s="188"/>
      <c r="R124" s="151"/>
      <c r="S124" s="15"/>
      <c r="T124" s="15"/>
      <c r="U124" s="15"/>
      <c r="V124" s="15"/>
      <c r="W124" s="15"/>
    </row>
    <row r="125" spans="1:23" ht="12.75">
      <c r="A125" s="162"/>
      <c r="B125" s="151"/>
      <c r="C125" s="151"/>
      <c r="D125" s="151"/>
      <c r="E125" s="151"/>
      <c r="F125" s="187"/>
      <c r="G125" s="187"/>
      <c r="H125" s="187"/>
      <c r="I125" s="187"/>
      <c r="J125" s="187"/>
      <c r="K125" s="187"/>
      <c r="L125" s="187"/>
      <c r="M125" s="187"/>
      <c r="N125" s="151"/>
      <c r="O125" s="188"/>
      <c r="P125" s="188"/>
      <c r="Q125" s="188"/>
      <c r="R125" s="151"/>
      <c r="S125" s="15"/>
      <c r="T125" s="15"/>
      <c r="U125" s="15"/>
      <c r="V125" s="15"/>
      <c r="W125" s="15"/>
    </row>
    <row r="126" spans="1:23" ht="12.75">
      <c r="A126" s="151"/>
      <c r="B126" s="162"/>
      <c r="C126" s="151"/>
      <c r="D126" s="151"/>
      <c r="E126" s="151"/>
      <c r="F126" s="187"/>
      <c r="G126" s="187"/>
      <c r="H126" s="187"/>
      <c r="I126" s="187"/>
      <c r="J126" s="187"/>
      <c r="K126" s="187"/>
      <c r="L126" s="187"/>
      <c r="M126" s="187"/>
      <c r="N126" s="151"/>
      <c r="O126" s="188"/>
      <c r="P126" s="188"/>
      <c r="Q126" s="188"/>
      <c r="R126" s="151"/>
      <c r="S126" s="15"/>
      <c r="T126" s="15"/>
      <c r="U126" s="15"/>
      <c r="V126" s="15"/>
      <c r="W126" s="15"/>
    </row>
    <row r="127" spans="1:23" ht="12.75">
      <c r="A127" s="154"/>
      <c r="B127" s="160"/>
      <c r="C127" s="346" t="s">
        <v>440</v>
      </c>
      <c r="D127" s="346"/>
      <c r="E127" s="346"/>
      <c r="F127" s="346"/>
      <c r="G127" s="346"/>
      <c r="H127" s="346"/>
      <c r="I127" s="346"/>
      <c r="J127" s="346"/>
      <c r="K127" s="346"/>
      <c r="L127" s="155"/>
      <c r="M127" s="155"/>
      <c r="N127" s="15"/>
      <c r="O127" s="347" t="s">
        <v>441</v>
      </c>
      <c r="P127" s="347"/>
      <c r="Q127" s="347"/>
      <c r="R127" s="347"/>
      <c r="S127" s="347"/>
      <c r="T127" s="347"/>
      <c r="U127" s="347"/>
      <c r="V127" s="347"/>
      <c r="W127" s="15"/>
    </row>
    <row r="128" spans="1:23" ht="12.75">
      <c r="A128" s="160"/>
      <c r="B128" s="160"/>
      <c r="C128" s="155">
        <v>1990</v>
      </c>
      <c r="D128" s="155">
        <v>1992</v>
      </c>
      <c r="E128" s="155">
        <v>1994</v>
      </c>
      <c r="F128" s="161">
        <v>1996</v>
      </c>
      <c r="G128" s="161">
        <v>1998</v>
      </c>
      <c r="H128" s="161">
        <v>2000</v>
      </c>
      <c r="I128" s="161">
        <v>2002</v>
      </c>
      <c r="J128" s="161">
        <v>2004</v>
      </c>
      <c r="K128" s="161">
        <v>2006</v>
      </c>
      <c r="L128" s="161">
        <v>2008</v>
      </c>
      <c r="M128" s="161"/>
      <c r="N128" s="15"/>
      <c r="O128" s="156" t="s">
        <v>442</v>
      </c>
      <c r="P128" s="156" t="s">
        <v>443</v>
      </c>
      <c r="Q128" s="156" t="s">
        <v>444</v>
      </c>
      <c r="R128" s="156" t="s">
        <v>445</v>
      </c>
      <c r="S128" s="155" t="s">
        <v>446</v>
      </c>
      <c r="T128" s="17" t="s">
        <v>447</v>
      </c>
      <c r="U128" s="17" t="s">
        <v>448</v>
      </c>
      <c r="V128" s="17" t="s">
        <v>449</v>
      </c>
      <c r="W128" s="17" t="s">
        <v>450</v>
      </c>
    </row>
    <row r="129" spans="1:23" ht="12.75">
      <c r="A129" s="154"/>
      <c r="B129" s="154"/>
      <c r="C129" s="154"/>
      <c r="D129" s="154"/>
      <c r="E129" s="154"/>
      <c r="F129" s="241"/>
      <c r="G129" s="241"/>
      <c r="H129" s="241"/>
      <c r="I129" s="241"/>
      <c r="J129" s="187"/>
      <c r="K129" s="187"/>
      <c r="L129" s="187"/>
      <c r="M129" s="187"/>
      <c r="N129" s="15"/>
      <c r="O129" s="154"/>
      <c r="P129" s="242"/>
      <c r="Q129" s="242"/>
      <c r="R129" s="242"/>
      <c r="S129" s="151"/>
      <c r="T129" s="15"/>
      <c r="U129" s="15"/>
      <c r="V129" s="15"/>
      <c r="W129" s="15"/>
    </row>
    <row r="130" spans="1:23" ht="12.75">
      <c r="A130" s="160" t="s">
        <v>218</v>
      </c>
      <c r="B130" s="160"/>
      <c r="C130" s="155" t="s">
        <v>467</v>
      </c>
      <c r="D130" s="155" t="s">
        <v>467</v>
      </c>
      <c r="E130" s="155" t="s">
        <v>467</v>
      </c>
      <c r="F130" s="191" t="s">
        <v>467</v>
      </c>
      <c r="G130" s="155" t="s">
        <v>467</v>
      </c>
      <c r="H130" s="191" t="s">
        <v>467</v>
      </c>
      <c r="I130" s="155" t="s">
        <v>467</v>
      </c>
      <c r="J130" s="155" t="s">
        <v>467</v>
      </c>
      <c r="K130" s="155" t="s">
        <v>467</v>
      </c>
      <c r="L130" s="191" t="s">
        <v>467</v>
      </c>
      <c r="M130" s="155"/>
      <c r="N130" s="15"/>
      <c r="O130" s="155" t="s">
        <v>467</v>
      </c>
      <c r="P130" s="155" t="s">
        <v>467</v>
      </c>
      <c r="Q130" s="155" t="s">
        <v>467</v>
      </c>
      <c r="R130" s="191" t="s">
        <v>467</v>
      </c>
      <c r="S130" s="155" t="s">
        <v>467</v>
      </c>
      <c r="T130" s="191" t="s">
        <v>467</v>
      </c>
      <c r="U130" s="191" t="s">
        <v>467</v>
      </c>
      <c r="V130" s="191" t="s">
        <v>467</v>
      </c>
      <c r="W130" s="191" t="s">
        <v>467</v>
      </c>
    </row>
    <row r="131" spans="1:23" ht="12.75">
      <c r="A131" s="151"/>
      <c r="B131" s="151"/>
      <c r="C131" s="151"/>
      <c r="D131" s="151"/>
      <c r="E131" s="151"/>
      <c r="F131" s="187"/>
      <c r="G131" s="187"/>
      <c r="H131" s="187"/>
      <c r="I131" s="187"/>
      <c r="J131" s="187"/>
      <c r="K131" s="187"/>
      <c r="L131" s="187"/>
      <c r="M131" s="187"/>
      <c r="N131" s="15"/>
      <c r="O131" s="151"/>
      <c r="P131" s="188"/>
      <c r="Q131" s="188"/>
      <c r="R131" s="188"/>
      <c r="S131" s="151"/>
      <c r="T131" s="15"/>
      <c r="U131" s="15"/>
      <c r="V131" s="15"/>
      <c r="W131" s="15"/>
    </row>
    <row r="132" spans="1:23" ht="12.75">
      <c r="A132" s="151" t="s">
        <v>150</v>
      </c>
      <c r="B132" s="151"/>
      <c r="C132" s="168">
        <v>33741</v>
      </c>
      <c r="D132" s="168">
        <v>37584</v>
      </c>
      <c r="E132" s="168">
        <v>42517.3</v>
      </c>
      <c r="F132" s="168">
        <v>56880</v>
      </c>
      <c r="G132" s="168">
        <v>64171</v>
      </c>
      <c r="H132" s="168">
        <v>63739</v>
      </c>
      <c r="I132" s="168">
        <v>60230.2</v>
      </c>
      <c r="J132" s="28">
        <v>86173</v>
      </c>
      <c r="K132" s="168">
        <f>SUM('[1]Table 8'!B68:J68)</f>
        <v>77686</v>
      </c>
      <c r="L132" s="168">
        <v>106805</v>
      </c>
      <c r="M132" s="168"/>
      <c r="N132" s="55"/>
      <c r="O132" s="169">
        <f>($L132/C132)-1</f>
        <v>2.165436709048339</v>
      </c>
      <c r="P132" s="169">
        <f aca="true" t="shared" si="20" ref="P132:W132">($L132/D132)-1</f>
        <v>1.841767773520647</v>
      </c>
      <c r="Q132" s="169">
        <f t="shared" si="20"/>
        <v>1.5120362769978337</v>
      </c>
      <c r="R132" s="169">
        <f t="shared" si="20"/>
        <v>0.877725035161744</v>
      </c>
      <c r="S132" s="169">
        <f t="shared" si="20"/>
        <v>0.6643811067304546</v>
      </c>
      <c r="T132" s="169">
        <f t="shared" si="20"/>
        <v>0.6756616828001694</v>
      </c>
      <c r="U132" s="169">
        <f t="shared" si="20"/>
        <v>0.7732798496435345</v>
      </c>
      <c r="V132" s="169">
        <f t="shared" si="20"/>
        <v>0.23942534204449184</v>
      </c>
      <c r="W132" s="169">
        <f t="shared" si="20"/>
        <v>0.37482944159822873</v>
      </c>
    </row>
    <row r="133" spans="1:23" ht="12.75">
      <c r="A133" s="151"/>
      <c r="B133" s="151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55"/>
      <c r="O133" s="169"/>
      <c r="P133" s="169"/>
      <c r="Q133" s="169"/>
      <c r="R133" s="169"/>
      <c r="S133" s="169"/>
      <c r="T133" s="169"/>
      <c r="U133" s="169"/>
      <c r="V133" s="169"/>
      <c r="W133" s="169"/>
    </row>
    <row r="134" spans="1:23" ht="12.75">
      <c r="A134" s="151" t="s">
        <v>222</v>
      </c>
      <c r="B134" s="151"/>
      <c r="C134" s="168">
        <v>52342</v>
      </c>
      <c r="D134" s="168">
        <v>52872</v>
      </c>
      <c r="E134" s="168">
        <v>56200.7</v>
      </c>
      <c r="F134" s="168">
        <v>63071.8</v>
      </c>
      <c r="G134" s="168">
        <v>72911</v>
      </c>
      <c r="H134" s="168">
        <v>71281</v>
      </c>
      <c r="I134" s="168">
        <v>69752.4</v>
      </c>
      <c r="J134" s="168">
        <v>82884</v>
      </c>
      <c r="K134" s="168">
        <f>SUM('[1]Table 8'!B154:J154)</f>
        <v>77378</v>
      </c>
      <c r="L134" s="168">
        <v>95133</v>
      </c>
      <c r="M134" s="168"/>
      <c r="N134" s="55"/>
      <c r="O134" s="169">
        <f>($L134/C134)-1</f>
        <v>0.8175270337396354</v>
      </c>
      <c r="P134" s="169">
        <f aca="true" t="shared" si="21" ref="P134:W134">($L134/D134)-1</f>
        <v>0.7993077621425329</v>
      </c>
      <c r="Q134" s="169">
        <f t="shared" si="21"/>
        <v>0.6927369232055829</v>
      </c>
      <c r="R134" s="169">
        <f t="shared" si="21"/>
        <v>0.5083286032743635</v>
      </c>
      <c r="S134" s="169">
        <f t="shared" si="21"/>
        <v>0.30478254310049246</v>
      </c>
      <c r="T134" s="169">
        <f t="shared" si="21"/>
        <v>0.3346193235223973</v>
      </c>
      <c r="U134" s="169">
        <f t="shared" si="21"/>
        <v>0.3638670497359231</v>
      </c>
      <c r="V134" s="169">
        <f t="shared" si="21"/>
        <v>0.14778485594324597</v>
      </c>
      <c r="W134" s="169">
        <f t="shared" si="21"/>
        <v>0.2294579854739074</v>
      </c>
    </row>
    <row r="135" spans="1:23" ht="12.75">
      <c r="A135" s="151"/>
      <c r="B135" s="151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55"/>
      <c r="O135" s="169"/>
      <c r="P135" s="169"/>
      <c r="Q135" s="169"/>
      <c r="R135" s="169"/>
      <c r="S135" s="169"/>
      <c r="T135" s="169"/>
      <c r="U135" s="169"/>
      <c r="V135" s="169"/>
      <c r="W135" s="169"/>
    </row>
    <row r="136" spans="1:23" ht="12.75">
      <c r="A136" s="151" t="s">
        <v>152</v>
      </c>
      <c r="B136" s="151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55"/>
      <c r="O136" s="169"/>
      <c r="P136" s="169"/>
      <c r="Q136" s="169"/>
      <c r="R136" s="169"/>
      <c r="S136" s="169"/>
      <c r="T136" s="169"/>
      <c r="U136" s="169"/>
      <c r="V136" s="169"/>
      <c r="W136" s="169"/>
    </row>
    <row r="137" spans="1:23" ht="12.75">
      <c r="A137" s="151"/>
      <c r="B137" s="151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55"/>
      <c r="O137" s="169"/>
      <c r="P137" s="169"/>
      <c r="Q137" s="169"/>
      <c r="R137" s="169"/>
      <c r="S137" s="169"/>
      <c r="T137" s="169"/>
      <c r="U137" s="169"/>
      <c r="V137" s="169"/>
      <c r="W137" s="169"/>
    </row>
    <row r="138" spans="1:23" ht="12.75">
      <c r="A138" s="165" t="s">
        <v>468</v>
      </c>
      <c r="B138" s="165"/>
      <c r="C138" s="195" t="s">
        <v>17</v>
      </c>
      <c r="D138" s="195">
        <v>88</v>
      </c>
      <c r="E138" s="195">
        <v>167</v>
      </c>
      <c r="F138" s="195">
        <v>493</v>
      </c>
      <c r="G138" s="195">
        <v>249</v>
      </c>
      <c r="H138" s="195" t="s">
        <v>17</v>
      </c>
      <c r="I138" s="195">
        <v>182.2</v>
      </c>
      <c r="J138" s="195">
        <v>120</v>
      </c>
      <c r="K138" s="195" t="s">
        <v>17</v>
      </c>
      <c r="L138" s="195">
        <v>127</v>
      </c>
      <c r="M138" s="195"/>
      <c r="N138" s="55"/>
      <c r="O138" s="169"/>
      <c r="P138" s="169">
        <f aca="true" t="shared" si="22" ref="P138:V138">($L138/D138)-1</f>
        <v>0.4431818181818181</v>
      </c>
      <c r="Q138" s="169">
        <f t="shared" si="22"/>
        <v>-0.23952095808383234</v>
      </c>
      <c r="R138" s="169">
        <f t="shared" si="22"/>
        <v>-0.7423935091277891</v>
      </c>
      <c r="S138" s="169">
        <f t="shared" si="22"/>
        <v>-0.4899598393574297</v>
      </c>
      <c r="T138" s="169"/>
      <c r="U138" s="169">
        <f t="shared" si="22"/>
        <v>-0.3029637760702524</v>
      </c>
      <c r="V138" s="169">
        <f t="shared" si="22"/>
        <v>0.05833333333333335</v>
      </c>
      <c r="W138" s="169"/>
    </row>
    <row r="139" spans="1:23" ht="12.75">
      <c r="A139" s="165" t="s">
        <v>469</v>
      </c>
      <c r="B139" s="165"/>
      <c r="C139" s="195" t="s">
        <v>17</v>
      </c>
      <c r="D139" s="195">
        <v>79</v>
      </c>
      <c r="E139" s="195">
        <v>255</v>
      </c>
      <c r="F139" s="195">
        <v>222</v>
      </c>
      <c r="G139" s="195" t="s">
        <v>17</v>
      </c>
      <c r="H139" s="195" t="s">
        <v>17</v>
      </c>
      <c r="I139" s="195" t="s">
        <v>17</v>
      </c>
      <c r="J139" s="195" t="s">
        <v>17</v>
      </c>
      <c r="K139" s="195" t="s">
        <v>17</v>
      </c>
      <c r="L139" s="195"/>
      <c r="M139" s="195"/>
      <c r="N139" s="55"/>
      <c r="O139" s="130" t="s">
        <v>17</v>
      </c>
      <c r="P139" s="130" t="s">
        <v>17</v>
      </c>
      <c r="Q139" s="130" t="s">
        <v>17</v>
      </c>
      <c r="R139" s="130" t="s">
        <v>17</v>
      </c>
      <c r="S139" s="130" t="s">
        <v>17</v>
      </c>
      <c r="T139" s="130" t="s">
        <v>17</v>
      </c>
      <c r="U139" s="130" t="s">
        <v>17</v>
      </c>
      <c r="V139" s="130" t="s">
        <v>17</v>
      </c>
      <c r="W139" s="130" t="s">
        <v>17</v>
      </c>
    </row>
    <row r="140" spans="1:23" ht="12.75">
      <c r="A140" s="165" t="s">
        <v>470</v>
      </c>
      <c r="B140" s="165"/>
      <c r="C140" s="195">
        <v>1164</v>
      </c>
      <c r="D140" s="195">
        <v>2359</v>
      </c>
      <c r="E140" s="195">
        <v>1857</v>
      </c>
      <c r="F140" s="195">
        <v>2447</v>
      </c>
      <c r="G140" s="195">
        <v>1440</v>
      </c>
      <c r="H140" s="195">
        <v>3773</v>
      </c>
      <c r="I140" s="196">
        <v>1140.1</v>
      </c>
      <c r="J140" s="195">
        <v>2058</v>
      </c>
      <c r="K140" s="195">
        <v>1751</v>
      </c>
      <c r="L140" s="195">
        <v>1164</v>
      </c>
      <c r="M140" s="195"/>
      <c r="N140" s="55"/>
      <c r="O140" s="169">
        <f>($L140/C140)-1</f>
        <v>0</v>
      </c>
      <c r="P140" s="169">
        <f aca="true" t="shared" si="23" ref="P140:W141">($L140/D140)-1</f>
        <v>-0.5065705807545571</v>
      </c>
      <c r="Q140" s="169">
        <f t="shared" si="23"/>
        <v>-0.37318255250403876</v>
      </c>
      <c r="R140" s="169">
        <f t="shared" si="23"/>
        <v>-0.5243154883530854</v>
      </c>
      <c r="S140" s="169">
        <f t="shared" si="23"/>
        <v>-0.19166666666666665</v>
      </c>
      <c r="T140" s="169">
        <f t="shared" si="23"/>
        <v>-0.6914921812880996</v>
      </c>
      <c r="U140" s="169">
        <f t="shared" si="23"/>
        <v>0.0209630734146129</v>
      </c>
      <c r="V140" s="169">
        <f t="shared" si="23"/>
        <v>-0.43440233236151604</v>
      </c>
      <c r="W140" s="169">
        <f t="shared" si="23"/>
        <v>-0.33523700742432894</v>
      </c>
    </row>
    <row r="141" spans="1:23" ht="12.75">
      <c r="A141" s="165" t="s">
        <v>471</v>
      </c>
      <c r="B141" s="165"/>
      <c r="C141" s="195">
        <v>2381</v>
      </c>
      <c r="D141" s="195">
        <v>2670</v>
      </c>
      <c r="E141" s="195">
        <v>3267</v>
      </c>
      <c r="F141" s="195">
        <v>7047</v>
      </c>
      <c r="G141" s="195">
        <v>16481</v>
      </c>
      <c r="H141" s="195">
        <v>23617</v>
      </c>
      <c r="I141" s="195">
        <v>16708.8</v>
      </c>
      <c r="J141" s="195">
        <v>24258</v>
      </c>
      <c r="K141" s="195">
        <v>23328</v>
      </c>
      <c r="L141" s="195">
        <v>34701</v>
      </c>
      <c r="M141" s="195"/>
      <c r="N141" s="55"/>
      <c r="O141" s="169">
        <f>($L141/C141)-1</f>
        <v>13.574128517429651</v>
      </c>
      <c r="P141" s="169">
        <f t="shared" si="23"/>
        <v>11.996629213483146</v>
      </c>
      <c r="Q141" s="169">
        <f t="shared" si="23"/>
        <v>9.621671258034894</v>
      </c>
      <c r="R141" s="169">
        <f t="shared" si="23"/>
        <v>3.9242230736483608</v>
      </c>
      <c r="S141" s="169">
        <f t="shared" si="23"/>
        <v>1.1055154420241489</v>
      </c>
      <c r="T141" s="169">
        <f t="shared" si="23"/>
        <v>0.46932294533598684</v>
      </c>
      <c r="U141" s="169">
        <f t="shared" si="23"/>
        <v>1.0768098247629991</v>
      </c>
      <c r="V141" s="169">
        <f t="shared" si="23"/>
        <v>0.4304971555775414</v>
      </c>
      <c r="W141" s="169">
        <f t="shared" si="23"/>
        <v>0.48752572016460904</v>
      </c>
    </row>
    <row r="142" spans="1:23" ht="12.75">
      <c r="A142" s="165" t="s">
        <v>476</v>
      </c>
      <c r="B142" s="165"/>
      <c r="C142" s="195">
        <v>465</v>
      </c>
      <c r="D142" s="195">
        <v>694</v>
      </c>
      <c r="E142" s="195">
        <v>207</v>
      </c>
      <c r="F142" s="195">
        <v>816</v>
      </c>
      <c r="G142" s="195">
        <v>1207</v>
      </c>
      <c r="H142" s="195">
        <v>2290</v>
      </c>
      <c r="I142" s="195" t="s">
        <v>17</v>
      </c>
      <c r="J142" s="195">
        <v>114</v>
      </c>
      <c r="K142" s="195">
        <v>89</v>
      </c>
      <c r="L142" s="195"/>
      <c r="M142" s="195"/>
      <c r="N142" s="55"/>
      <c r="O142" s="169"/>
      <c r="P142" s="169"/>
      <c r="Q142" s="169"/>
      <c r="R142" s="169"/>
      <c r="S142" s="169"/>
      <c r="T142" s="169"/>
      <c r="U142" s="169"/>
      <c r="V142" s="169"/>
      <c r="W142" s="169"/>
    </row>
    <row r="143" spans="1:23" ht="12.75">
      <c r="A143" s="151"/>
      <c r="B143" s="151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55"/>
      <c r="O143" s="169"/>
      <c r="P143" s="169"/>
      <c r="Q143" s="169"/>
      <c r="R143" s="169"/>
      <c r="S143" s="169"/>
      <c r="T143" s="169"/>
      <c r="U143" s="169"/>
      <c r="V143" s="169"/>
      <c r="W143" s="169"/>
    </row>
    <row r="144" spans="1:23" ht="12.75">
      <c r="A144" s="151" t="s">
        <v>234</v>
      </c>
      <c r="B144" s="151"/>
      <c r="C144" s="168">
        <v>4010</v>
      </c>
      <c r="D144" s="168">
        <v>5890</v>
      </c>
      <c r="E144" s="168">
        <v>5754.1</v>
      </c>
      <c r="F144" s="168">
        <v>11028</v>
      </c>
      <c r="G144" s="168">
        <v>19377</v>
      </c>
      <c r="H144" s="168">
        <v>29681</v>
      </c>
      <c r="I144" s="168">
        <v>18031.2</v>
      </c>
      <c r="J144" s="168">
        <v>26550</v>
      </c>
      <c r="K144" s="168">
        <f>SUM(K138:K142)</f>
        <v>25168</v>
      </c>
      <c r="L144" s="168">
        <v>35991</v>
      </c>
      <c r="M144" s="168"/>
      <c r="N144" s="55"/>
      <c r="O144" s="169">
        <f>($L144/C144)-1</f>
        <v>7.9753117206982544</v>
      </c>
      <c r="P144" s="169">
        <f aca="true" t="shared" si="24" ref="P144:W144">($L144/D144)-1</f>
        <v>5.110526315789474</v>
      </c>
      <c r="Q144" s="169">
        <f t="shared" si="24"/>
        <v>5.2548443718392095</v>
      </c>
      <c r="R144" s="169">
        <f t="shared" si="24"/>
        <v>2.263601741022851</v>
      </c>
      <c r="S144" s="169">
        <f t="shared" si="24"/>
        <v>0.857408267533674</v>
      </c>
      <c r="T144" s="169">
        <f t="shared" si="24"/>
        <v>0.21259391529934968</v>
      </c>
      <c r="U144" s="169">
        <f t="shared" si="24"/>
        <v>0.9960401969918806</v>
      </c>
      <c r="V144" s="169">
        <f t="shared" si="24"/>
        <v>0.3555932203389831</v>
      </c>
      <c r="W144" s="169">
        <f t="shared" si="24"/>
        <v>0.4300301970756517</v>
      </c>
    </row>
    <row r="145" spans="1:23" ht="12.75">
      <c r="A145" s="151"/>
      <c r="B145" s="151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55"/>
      <c r="O145" s="169"/>
      <c r="P145" s="169"/>
      <c r="Q145" s="169"/>
      <c r="R145" s="169"/>
      <c r="S145" s="169"/>
      <c r="T145" s="169"/>
      <c r="U145" s="169"/>
      <c r="V145" s="169"/>
      <c r="W145" s="169"/>
    </row>
    <row r="146" spans="1:23" ht="12.75">
      <c r="A146" s="151" t="s">
        <v>153</v>
      </c>
      <c r="B146" s="151"/>
      <c r="C146" s="168">
        <v>24</v>
      </c>
      <c r="D146" s="168" t="s">
        <v>17</v>
      </c>
      <c r="E146" s="168">
        <v>27</v>
      </c>
      <c r="F146" s="168">
        <v>168</v>
      </c>
      <c r="G146" s="168">
        <v>129</v>
      </c>
      <c r="H146" s="168">
        <v>833</v>
      </c>
      <c r="I146" s="168">
        <v>305</v>
      </c>
      <c r="J146" s="168">
        <v>223</v>
      </c>
      <c r="K146" s="168">
        <f>SUM('[1]Table 8'!B183:J183)</f>
        <v>307</v>
      </c>
      <c r="L146" s="168">
        <v>493</v>
      </c>
      <c r="M146" s="168"/>
      <c r="N146" s="55"/>
      <c r="O146" s="169">
        <f>($L146/C146)-1</f>
        <v>19.541666666666668</v>
      </c>
      <c r="P146" s="169"/>
      <c r="Q146" s="169">
        <f aca="true" t="shared" si="25" ref="Q146:W146">($L146/E146)-1</f>
        <v>17.25925925925926</v>
      </c>
      <c r="R146" s="169">
        <f t="shared" si="25"/>
        <v>1.9345238095238093</v>
      </c>
      <c r="S146" s="169">
        <f t="shared" si="25"/>
        <v>2.8217054263565893</v>
      </c>
      <c r="T146" s="169">
        <f t="shared" si="25"/>
        <v>-0.40816326530612246</v>
      </c>
      <c r="U146" s="169">
        <f t="shared" si="25"/>
        <v>0.6163934426229509</v>
      </c>
      <c r="V146" s="169">
        <f t="shared" si="25"/>
        <v>1.210762331838565</v>
      </c>
      <c r="W146" s="169">
        <f t="shared" si="25"/>
        <v>0.6058631921824105</v>
      </c>
    </row>
    <row r="147" spans="1:23" ht="12.75">
      <c r="A147" s="151"/>
      <c r="B147" s="151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55"/>
      <c r="O147" s="169"/>
      <c r="P147" s="169"/>
      <c r="Q147" s="169"/>
      <c r="R147" s="169"/>
      <c r="S147" s="169"/>
      <c r="T147" s="169"/>
      <c r="U147" s="169"/>
      <c r="V147" s="169"/>
      <c r="W147" s="169"/>
    </row>
    <row r="148" spans="1:23" ht="12.75">
      <c r="A148" s="151" t="s">
        <v>419</v>
      </c>
      <c r="B148" s="151"/>
      <c r="C148" s="168">
        <v>8607</v>
      </c>
      <c r="D148" s="168">
        <v>10509</v>
      </c>
      <c r="E148" s="168">
        <v>12836</v>
      </c>
      <c r="F148" s="168">
        <v>13953</v>
      </c>
      <c r="G148" s="168">
        <v>18998</v>
      </c>
      <c r="H148" s="168">
        <v>17237</v>
      </c>
      <c r="I148" s="168">
        <v>17330</v>
      </c>
      <c r="J148" s="168">
        <v>16476</v>
      </c>
      <c r="K148" s="168">
        <f>SUM('[1]Table 8'!B194:J194)</f>
        <v>19559</v>
      </c>
      <c r="L148" s="168">
        <v>22386</v>
      </c>
      <c r="M148" s="168"/>
      <c r="N148" s="55"/>
      <c r="O148" s="169">
        <f>($L148/C148)-1</f>
        <v>1.6009062391077031</v>
      </c>
      <c r="P148" s="169">
        <f aca="true" t="shared" si="26" ref="P148:W148">($L148/D148)-1</f>
        <v>1.1301741364544675</v>
      </c>
      <c r="Q148" s="169">
        <f t="shared" si="26"/>
        <v>0.7440012464942349</v>
      </c>
      <c r="R148" s="169">
        <f t="shared" si="26"/>
        <v>0.604386153515373</v>
      </c>
      <c r="S148" s="169">
        <f t="shared" si="26"/>
        <v>0.17833456153279292</v>
      </c>
      <c r="T148" s="169">
        <f t="shared" si="26"/>
        <v>0.29871787434008246</v>
      </c>
      <c r="U148" s="169">
        <f t="shared" si="26"/>
        <v>0.2917484131563761</v>
      </c>
      <c r="V148" s="169">
        <f t="shared" si="26"/>
        <v>0.3587035688273852</v>
      </c>
      <c r="W148" s="169">
        <f t="shared" si="26"/>
        <v>0.14453704177105164</v>
      </c>
    </row>
    <row r="149" spans="1:23" ht="12.75">
      <c r="A149" s="151"/>
      <c r="B149" s="151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55"/>
      <c r="O149" s="169"/>
      <c r="P149" s="169"/>
      <c r="Q149" s="169"/>
      <c r="R149" s="169"/>
      <c r="S149" s="169"/>
      <c r="T149" s="169"/>
      <c r="U149" s="169"/>
      <c r="V149" s="169"/>
      <c r="W149" s="169"/>
    </row>
    <row r="150" spans="1:23" ht="12.75">
      <c r="A150" s="151" t="s">
        <v>219</v>
      </c>
      <c r="B150" s="151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>
        <v>89</v>
      </c>
      <c r="M150" s="168"/>
      <c r="N150" s="55"/>
      <c r="O150" s="169"/>
      <c r="P150" s="169"/>
      <c r="Q150" s="169"/>
      <c r="R150" s="169"/>
      <c r="S150" s="169"/>
      <c r="T150" s="169"/>
      <c r="U150" s="169"/>
      <c r="V150" s="169"/>
      <c r="W150" s="169"/>
    </row>
    <row r="151" spans="1:23" ht="12.75">
      <c r="A151" s="151"/>
      <c r="B151" s="151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55"/>
      <c r="O151" s="169"/>
      <c r="P151" s="169"/>
      <c r="Q151" s="169"/>
      <c r="R151" s="169"/>
      <c r="S151" s="169"/>
      <c r="T151" s="169"/>
      <c r="U151" s="169"/>
      <c r="V151" s="169"/>
      <c r="W151" s="169"/>
    </row>
    <row r="152" spans="1:23" ht="12.75">
      <c r="A152" s="151" t="s">
        <v>155</v>
      </c>
      <c r="B152" s="151"/>
      <c r="C152" s="168">
        <v>41739</v>
      </c>
      <c r="D152" s="168">
        <v>39958</v>
      </c>
      <c r="E152" s="168">
        <v>35994.9</v>
      </c>
      <c r="F152" s="168">
        <v>35525</v>
      </c>
      <c r="G152" s="168">
        <v>31728</v>
      </c>
      <c r="H152" s="168">
        <v>34260</v>
      </c>
      <c r="I152" s="168">
        <v>31493.9</v>
      </c>
      <c r="J152" s="168">
        <v>29069</v>
      </c>
      <c r="K152" s="168">
        <f>SUM('[1]Table 8'!B230:J230)</f>
        <v>27353</v>
      </c>
      <c r="L152" s="168">
        <v>33567</v>
      </c>
      <c r="M152" s="168"/>
      <c r="N152" s="55"/>
      <c r="O152" s="169">
        <f>($L152/C152)-1</f>
        <v>-0.1957881118378495</v>
      </c>
      <c r="P152" s="169">
        <f aca="true" t="shared" si="27" ref="P152:W152">($L152/D152)-1</f>
        <v>-0.15994294008709142</v>
      </c>
      <c r="Q152" s="169">
        <f t="shared" si="27"/>
        <v>-0.06745122225648637</v>
      </c>
      <c r="R152" s="169">
        <f t="shared" si="27"/>
        <v>-0.05511611541168193</v>
      </c>
      <c r="S152" s="169">
        <f t="shared" si="27"/>
        <v>0.057961422087745795</v>
      </c>
      <c r="T152" s="169">
        <f t="shared" si="27"/>
        <v>-0.020227670753064753</v>
      </c>
      <c r="U152" s="169">
        <f t="shared" si="27"/>
        <v>0.06582544556247405</v>
      </c>
      <c r="V152" s="169">
        <f t="shared" si="27"/>
        <v>0.15473528501152423</v>
      </c>
      <c r="W152" s="169">
        <f t="shared" si="27"/>
        <v>0.22717800606880423</v>
      </c>
    </row>
    <row r="153" spans="1:23" ht="12.75">
      <c r="A153" s="151"/>
      <c r="B153" s="151"/>
      <c r="C153" s="201"/>
      <c r="D153" s="201"/>
      <c r="E153" s="168"/>
      <c r="F153" s="168"/>
      <c r="G153" s="166"/>
      <c r="H153" s="166"/>
      <c r="I153" s="166"/>
      <c r="J153" s="166"/>
      <c r="K153" s="166"/>
      <c r="L153" s="166"/>
      <c r="M153" s="166"/>
      <c r="N153" s="55"/>
      <c r="O153" s="169"/>
      <c r="P153" s="169"/>
      <c r="Q153" s="169"/>
      <c r="R153" s="169"/>
      <c r="S153" s="169"/>
      <c r="T153" s="169"/>
      <c r="U153" s="169"/>
      <c r="V153" s="169"/>
      <c r="W153" s="15"/>
    </row>
    <row r="154" spans="1:23" ht="13.5">
      <c r="A154" s="170" t="s">
        <v>168</v>
      </c>
      <c r="B154" s="170"/>
      <c r="C154" s="171">
        <v>140465</v>
      </c>
      <c r="D154" s="171">
        <v>146819</v>
      </c>
      <c r="E154" s="171">
        <v>153330</v>
      </c>
      <c r="F154" s="171">
        <v>180624.4</v>
      </c>
      <c r="G154" s="171">
        <v>207314</v>
      </c>
      <c r="H154" s="171">
        <v>217031</v>
      </c>
      <c r="I154" s="171">
        <v>197143.6</v>
      </c>
      <c r="J154" s="171">
        <v>241374</v>
      </c>
      <c r="K154" s="171">
        <f>K132+K134+K144+K146+K148+K152</f>
        <v>227451</v>
      </c>
      <c r="L154" s="171">
        <v>294463</v>
      </c>
      <c r="M154" s="243"/>
      <c r="N154" s="228"/>
      <c r="O154" s="200">
        <f>($L154/C154)-1</f>
        <v>1.096344285053216</v>
      </c>
      <c r="P154" s="200">
        <f aca="true" t="shared" si="28" ref="P154:W154">($L154/D154)-1</f>
        <v>1.0056191637322147</v>
      </c>
      <c r="Q154" s="200">
        <f t="shared" si="28"/>
        <v>0.9204526185351856</v>
      </c>
      <c r="R154" s="200">
        <f t="shared" si="28"/>
        <v>0.630250398063606</v>
      </c>
      <c r="S154" s="200">
        <f t="shared" si="28"/>
        <v>0.4203719961025305</v>
      </c>
      <c r="T154" s="200">
        <f t="shared" si="28"/>
        <v>0.35677852472688243</v>
      </c>
      <c r="U154" s="200">
        <f t="shared" si="28"/>
        <v>0.4936472703146335</v>
      </c>
      <c r="V154" s="200">
        <f t="shared" si="28"/>
        <v>0.21994498164673915</v>
      </c>
      <c r="W154" s="200">
        <f t="shared" si="28"/>
        <v>0.2946216987395087</v>
      </c>
    </row>
    <row r="155" spans="1:23" ht="12.75">
      <c r="A155" s="162"/>
      <c r="B155" s="162"/>
      <c r="C155" s="163"/>
      <c r="D155" s="163"/>
      <c r="E155" s="168"/>
      <c r="F155" s="168"/>
      <c r="G155" s="168"/>
      <c r="H155" s="168"/>
      <c r="I155" s="168"/>
      <c r="J155" s="168"/>
      <c r="K155" s="168"/>
      <c r="L155" s="168"/>
      <c r="M155" s="168"/>
      <c r="N155" s="55"/>
      <c r="O155" s="169"/>
      <c r="P155" s="169"/>
      <c r="Q155" s="169"/>
      <c r="R155" s="169"/>
      <c r="S155" s="169"/>
      <c r="T155" s="169"/>
      <c r="U155" s="169"/>
      <c r="V155" s="169"/>
      <c r="W155" s="169"/>
    </row>
    <row r="156" spans="1:23" ht="12.75">
      <c r="A156" s="151" t="s">
        <v>478</v>
      </c>
      <c r="B156" s="151"/>
      <c r="C156" s="168">
        <v>48575</v>
      </c>
      <c r="D156" s="168">
        <v>45670</v>
      </c>
      <c r="E156" s="168">
        <v>42703.4</v>
      </c>
      <c r="F156" s="168">
        <v>42438</v>
      </c>
      <c r="G156" s="168">
        <v>44570</v>
      </c>
      <c r="H156" s="168">
        <v>40528</v>
      </c>
      <c r="I156" s="168">
        <v>38062</v>
      </c>
      <c r="J156" s="168">
        <v>38420</v>
      </c>
      <c r="K156" s="168">
        <v>33481.96887034893</v>
      </c>
      <c r="L156" s="168">
        <v>40217</v>
      </c>
      <c r="M156" s="168"/>
      <c r="N156" s="55"/>
      <c r="O156" s="169">
        <f>($L156/C156)-1</f>
        <v>-0.17206381883685018</v>
      </c>
      <c r="P156" s="169">
        <f aca="true" t="shared" si="29" ref="P156:W156">($L156/D156)-1</f>
        <v>-0.11940004379242386</v>
      </c>
      <c r="Q156" s="169">
        <f t="shared" si="29"/>
        <v>-0.05822487202424165</v>
      </c>
      <c r="R156" s="169">
        <f t="shared" si="29"/>
        <v>-0.052335171308732775</v>
      </c>
      <c r="S156" s="169">
        <f t="shared" si="29"/>
        <v>-0.0976665918779448</v>
      </c>
      <c r="T156" s="169">
        <f t="shared" si="29"/>
        <v>-0.007673707066719326</v>
      </c>
      <c r="U156" s="169">
        <f t="shared" si="29"/>
        <v>0.056618149335295076</v>
      </c>
      <c r="V156" s="169">
        <f t="shared" si="29"/>
        <v>0.0467725143154607</v>
      </c>
      <c r="W156" s="169">
        <f t="shared" si="29"/>
        <v>0.20115397501654986</v>
      </c>
    </row>
    <row r="157" spans="1:2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72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60" t="s">
        <v>564</v>
      </c>
      <c r="B158" s="151"/>
      <c r="C158" s="151"/>
      <c r="D158" s="151"/>
      <c r="E158" s="151"/>
      <c r="F158" s="208"/>
      <c r="G158" s="208"/>
      <c r="H158" s="208"/>
      <c r="I158" s="208"/>
      <c r="J158" s="208"/>
      <c r="K158" s="208"/>
      <c r="L158" s="208"/>
      <c r="M158" s="208"/>
      <c r="N158" s="151"/>
      <c r="O158" s="188"/>
      <c r="P158" s="188"/>
      <c r="Q158" s="188"/>
      <c r="R158" s="151"/>
      <c r="S158" s="15"/>
      <c r="T158" s="15"/>
      <c r="U158" s="15"/>
      <c r="V158" s="15"/>
      <c r="W158" s="15"/>
    </row>
    <row r="159" spans="1:23" ht="12.75">
      <c r="A159" s="151"/>
      <c r="B159" s="162"/>
      <c r="C159" s="151"/>
      <c r="D159" s="151"/>
      <c r="E159" s="151"/>
      <c r="F159" s="208"/>
      <c r="G159" s="208"/>
      <c r="H159" s="208"/>
      <c r="I159" s="208"/>
      <c r="J159" s="208"/>
      <c r="K159" s="208"/>
      <c r="L159" s="208"/>
      <c r="M159" s="208"/>
      <c r="N159" s="151"/>
      <c r="O159" s="188"/>
      <c r="P159" s="188"/>
      <c r="Q159" s="188"/>
      <c r="R159" s="151"/>
      <c r="S159" s="15"/>
      <c r="T159" s="15"/>
      <c r="U159" s="15"/>
      <c r="V159" s="15"/>
      <c r="W159" s="15"/>
    </row>
    <row r="160" spans="1:23" ht="12.75">
      <c r="A160" s="154"/>
      <c r="B160" s="160" t="s">
        <v>195</v>
      </c>
      <c r="C160" s="346" t="s">
        <v>440</v>
      </c>
      <c r="D160" s="346"/>
      <c r="E160" s="346"/>
      <c r="F160" s="346"/>
      <c r="G160" s="346"/>
      <c r="H160" s="346"/>
      <c r="I160" s="346"/>
      <c r="J160" s="346"/>
      <c r="K160" s="346"/>
      <c r="L160" s="155"/>
      <c r="M160" s="155"/>
      <c r="N160" s="15"/>
      <c r="O160" s="347" t="s">
        <v>441</v>
      </c>
      <c r="P160" s="347"/>
      <c r="Q160" s="347"/>
      <c r="R160" s="347"/>
      <c r="S160" s="347"/>
      <c r="T160" s="347"/>
      <c r="U160" s="347"/>
      <c r="V160" s="347"/>
      <c r="W160" s="15"/>
    </row>
    <row r="161" spans="1:23" ht="12.75">
      <c r="A161" s="155"/>
      <c r="B161" s="157"/>
      <c r="C161" s="155">
        <v>1990</v>
      </c>
      <c r="D161" s="155">
        <v>1992</v>
      </c>
      <c r="E161" s="155">
        <v>1994</v>
      </c>
      <c r="F161" s="161">
        <v>1996</v>
      </c>
      <c r="G161" s="161">
        <v>1998</v>
      </c>
      <c r="H161" s="161">
        <v>2000</v>
      </c>
      <c r="I161" s="161">
        <v>2002</v>
      </c>
      <c r="J161" s="161">
        <v>2004</v>
      </c>
      <c r="K161" s="129">
        <v>2006</v>
      </c>
      <c r="L161" s="161">
        <v>2008</v>
      </c>
      <c r="M161" s="129"/>
      <c r="N161" s="15"/>
      <c r="O161" s="156" t="s">
        <v>442</v>
      </c>
      <c r="P161" s="156" t="s">
        <v>443</v>
      </c>
      <c r="Q161" s="156" t="s">
        <v>444</v>
      </c>
      <c r="R161" s="156" t="s">
        <v>445</v>
      </c>
      <c r="S161" s="155" t="s">
        <v>446</v>
      </c>
      <c r="T161" s="17" t="s">
        <v>447</v>
      </c>
      <c r="U161" s="17" t="s">
        <v>448</v>
      </c>
      <c r="V161" s="17" t="s">
        <v>449</v>
      </c>
      <c r="W161" s="17" t="s">
        <v>450</v>
      </c>
    </row>
    <row r="162" spans="1:23" ht="12.75">
      <c r="A162" s="154"/>
      <c r="B162" s="154"/>
      <c r="C162" s="154"/>
      <c r="D162" s="154"/>
      <c r="E162" s="212"/>
      <c r="F162" s="213"/>
      <c r="G162" s="213"/>
      <c r="H162" s="213"/>
      <c r="I162" s="213"/>
      <c r="J162" s="208"/>
      <c r="K162" s="208"/>
      <c r="L162" s="208"/>
      <c r="M162" s="208"/>
      <c r="N162" s="15"/>
      <c r="O162" s="151"/>
      <c r="P162" s="188"/>
      <c r="Q162" s="188"/>
      <c r="R162" s="188"/>
      <c r="S162" s="151"/>
      <c r="T162" s="15"/>
      <c r="U162" s="15"/>
      <c r="V162" s="15"/>
      <c r="W162" s="15"/>
    </row>
    <row r="163" spans="1:23" ht="12.75">
      <c r="A163" s="160" t="s">
        <v>218</v>
      </c>
      <c r="B163" s="154"/>
      <c r="C163" s="214" t="s">
        <v>479</v>
      </c>
      <c r="D163" s="214" t="s">
        <v>479</v>
      </c>
      <c r="E163" s="214" t="s">
        <v>479</v>
      </c>
      <c r="F163" s="215" t="s">
        <v>479</v>
      </c>
      <c r="G163" s="215" t="s">
        <v>479</v>
      </c>
      <c r="H163" s="215" t="s">
        <v>479</v>
      </c>
      <c r="I163" s="215" t="s">
        <v>479</v>
      </c>
      <c r="J163" s="215" t="s">
        <v>479</v>
      </c>
      <c r="K163" s="215" t="s">
        <v>479</v>
      </c>
      <c r="L163" s="215" t="s">
        <v>479</v>
      </c>
      <c r="M163" s="215"/>
      <c r="N163" s="15"/>
      <c r="O163" s="214" t="s">
        <v>479</v>
      </c>
      <c r="P163" s="214" t="s">
        <v>479</v>
      </c>
      <c r="Q163" s="214" t="s">
        <v>479</v>
      </c>
      <c r="R163" s="215" t="s">
        <v>479</v>
      </c>
      <c r="S163" s="215" t="s">
        <v>479</v>
      </c>
      <c r="T163" s="215" t="s">
        <v>479</v>
      </c>
      <c r="U163" s="215" t="s">
        <v>479</v>
      </c>
      <c r="V163" s="215" t="s">
        <v>479</v>
      </c>
      <c r="W163" s="215" t="s">
        <v>479</v>
      </c>
    </row>
    <row r="164" spans="1:23" ht="12.75">
      <c r="A164" s="151"/>
      <c r="B164" s="151"/>
      <c r="C164" s="152"/>
      <c r="D164" s="152"/>
      <c r="E164" s="152"/>
      <c r="F164" s="208"/>
      <c r="G164" s="208"/>
      <c r="H164" s="208"/>
      <c r="I164" s="208"/>
      <c r="J164" s="208"/>
      <c r="K164" s="208"/>
      <c r="L164" s="208"/>
      <c r="M164" s="208"/>
      <c r="N164" s="15"/>
      <c r="O164" s="151"/>
      <c r="P164" s="188"/>
      <c r="Q164" s="188"/>
      <c r="R164" s="188"/>
      <c r="S164" s="151"/>
      <c r="T164" s="15"/>
      <c r="U164" s="15"/>
      <c r="V164" s="15"/>
      <c r="W164" s="15"/>
    </row>
    <row r="165" spans="1:23" ht="12.75">
      <c r="A165" s="151" t="s">
        <v>150</v>
      </c>
      <c r="B165" s="151"/>
      <c r="C165" s="167">
        <v>14.97</v>
      </c>
      <c r="D165" s="167">
        <v>18.43</v>
      </c>
      <c r="E165" s="167">
        <v>14.963700000000001</v>
      </c>
      <c r="F165" s="222">
        <v>24.52</v>
      </c>
      <c r="G165" s="222">
        <v>22.82</v>
      </c>
      <c r="H165" s="222">
        <v>13.32</v>
      </c>
      <c r="I165" s="222">
        <v>15.1832</v>
      </c>
      <c r="J165" s="222">
        <v>19.15</v>
      </c>
      <c r="K165" s="222">
        <f>SUM('[1]Table 9'!B68:I68)/1000</f>
        <v>20.206</v>
      </c>
      <c r="L165" s="222">
        <v>32.173</v>
      </c>
      <c r="M165" s="222"/>
      <c r="N165" s="55"/>
      <c r="O165" s="169">
        <f>($L165/C165)-1</f>
        <v>1.1491649966599868</v>
      </c>
      <c r="P165" s="169">
        <f aca="true" t="shared" si="30" ref="P165:W165">($L165/D165)-1</f>
        <v>0.7456863809007055</v>
      </c>
      <c r="Q165" s="169">
        <f t="shared" si="30"/>
        <v>1.1500698356689854</v>
      </c>
      <c r="R165" s="169">
        <f t="shared" si="30"/>
        <v>0.31211256117455144</v>
      </c>
      <c r="S165" s="169">
        <f t="shared" si="30"/>
        <v>0.4098597721297108</v>
      </c>
      <c r="T165" s="169">
        <f t="shared" si="30"/>
        <v>1.4153903903903906</v>
      </c>
      <c r="U165" s="169">
        <f t="shared" si="30"/>
        <v>1.1189867748564204</v>
      </c>
      <c r="V165" s="169">
        <f t="shared" si="30"/>
        <v>0.6800522193211491</v>
      </c>
      <c r="W165" s="169">
        <f t="shared" si="30"/>
        <v>0.5922498267841236</v>
      </c>
    </row>
    <row r="166" spans="1:23" ht="12.75">
      <c r="A166" s="151"/>
      <c r="B166" s="151"/>
      <c r="C166" s="167"/>
      <c r="D166" s="167"/>
      <c r="E166" s="167"/>
      <c r="F166" s="166"/>
      <c r="G166" s="222"/>
      <c r="H166" s="222"/>
      <c r="I166" s="222"/>
      <c r="J166" s="222"/>
      <c r="K166" s="222"/>
      <c r="L166" s="222"/>
      <c r="M166" s="222"/>
      <c r="N166" s="55"/>
      <c r="O166" s="169"/>
      <c r="P166" s="169"/>
      <c r="Q166" s="169"/>
      <c r="R166" s="169"/>
      <c r="S166" s="169"/>
      <c r="T166" s="169"/>
      <c r="U166" s="169"/>
      <c r="V166" s="169"/>
      <c r="W166" s="169"/>
    </row>
    <row r="167" spans="1:23" ht="12.75">
      <c r="A167" s="151" t="s">
        <v>222</v>
      </c>
      <c r="B167" s="151"/>
      <c r="C167" s="167">
        <v>55.07</v>
      </c>
      <c r="D167" s="167">
        <v>39.43</v>
      </c>
      <c r="E167" s="167">
        <v>35.668800000000005</v>
      </c>
      <c r="F167" s="222">
        <v>42.87</v>
      </c>
      <c r="G167" s="222">
        <v>46.26</v>
      </c>
      <c r="H167" s="222">
        <v>41.68</v>
      </c>
      <c r="I167" s="222">
        <v>35.3495</v>
      </c>
      <c r="J167" s="222">
        <v>42.21</v>
      </c>
      <c r="K167" s="222">
        <f>SUM('[1]Table 9'!B155:I155)/1000</f>
        <v>48.774</v>
      </c>
      <c r="L167" s="222">
        <v>58.475</v>
      </c>
      <c r="M167" s="222"/>
      <c r="N167" s="55"/>
      <c r="O167" s="169">
        <f>($L167/C167)-1</f>
        <v>0.061830397675685544</v>
      </c>
      <c r="P167" s="169">
        <f aca="true" t="shared" si="31" ref="P167:W167">($L167/D167)-1</f>
        <v>0.4830078620339844</v>
      </c>
      <c r="Q167" s="169">
        <f t="shared" si="31"/>
        <v>0.6393879244605929</v>
      </c>
      <c r="R167" s="169">
        <f t="shared" si="31"/>
        <v>0.36400746442733856</v>
      </c>
      <c r="S167" s="169">
        <f t="shared" si="31"/>
        <v>0.26405101599654146</v>
      </c>
      <c r="T167" s="169">
        <f t="shared" si="31"/>
        <v>0.40295105566218825</v>
      </c>
      <c r="U167" s="169">
        <f t="shared" si="31"/>
        <v>0.6541959575100074</v>
      </c>
      <c r="V167" s="169">
        <f t="shared" si="31"/>
        <v>0.38533522861881075</v>
      </c>
      <c r="W167" s="169">
        <f t="shared" si="31"/>
        <v>0.19889695329478818</v>
      </c>
    </row>
    <row r="168" spans="1:23" ht="12.75">
      <c r="A168" s="151"/>
      <c r="B168" s="151"/>
      <c r="C168" s="167"/>
      <c r="D168" s="167"/>
      <c r="E168" s="167"/>
      <c r="F168" s="222"/>
      <c r="G168" s="222"/>
      <c r="H168" s="222"/>
      <c r="I168" s="222"/>
      <c r="J168" s="222"/>
      <c r="K168" s="222"/>
      <c r="L168" s="222"/>
      <c r="M168" s="222"/>
      <c r="N168" s="55"/>
      <c r="O168" s="169"/>
      <c r="P168" s="169"/>
      <c r="Q168" s="169"/>
      <c r="R168" s="169"/>
      <c r="S168" s="169"/>
      <c r="T168" s="169"/>
      <c r="U168" s="169"/>
      <c r="V168" s="169"/>
      <c r="W168" s="169"/>
    </row>
    <row r="169" spans="1:23" ht="12.75">
      <c r="A169" s="151" t="s">
        <v>152</v>
      </c>
      <c r="B169" s="151"/>
      <c r="C169" s="167"/>
      <c r="D169" s="167"/>
      <c r="E169" s="167"/>
      <c r="F169" s="222"/>
      <c r="G169" s="222"/>
      <c r="H169" s="222"/>
      <c r="I169" s="222"/>
      <c r="J169" s="222"/>
      <c r="K169" s="222"/>
      <c r="L169" s="222"/>
      <c r="M169" s="222"/>
      <c r="N169" s="55"/>
      <c r="O169" s="169"/>
      <c r="P169" s="169"/>
      <c r="Q169" s="169"/>
      <c r="R169" s="169"/>
      <c r="S169" s="169"/>
      <c r="T169" s="169"/>
      <c r="U169" s="169"/>
      <c r="V169" s="169"/>
      <c r="W169" s="169"/>
    </row>
    <row r="170" spans="1:23" ht="12.75">
      <c r="A170" s="151"/>
      <c r="B170" s="151"/>
      <c r="C170" s="167"/>
      <c r="D170" s="167"/>
      <c r="E170" s="167"/>
      <c r="F170" s="222"/>
      <c r="G170" s="222"/>
      <c r="H170" s="222"/>
      <c r="I170" s="222"/>
      <c r="J170" s="222"/>
      <c r="K170" s="222"/>
      <c r="L170" s="222"/>
      <c r="M170" s="222"/>
      <c r="N170" s="55"/>
      <c r="O170" s="169"/>
      <c r="P170" s="169"/>
      <c r="Q170" s="169"/>
      <c r="R170" s="169"/>
      <c r="S170" s="169"/>
      <c r="T170" s="169"/>
      <c r="U170" s="169"/>
      <c r="V170" s="169"/>
      <c r="W170" s="169"/>
    </row>
    <row r="171" spans="1:23" ht="12.75">
      <c r="A171" s="165" t="s">
        <v>468</v>
      </c>
      <c r="B171" s="151"/>
      <c r="C171" s="225" t="s">
        <v>17</v>
      </c>
      <c r="D171" s="225">
        <v>0.01</v>
      </c>
      <c r="E171" s="225">
        <v>0.021</v>
      </c>
      <c r="F171" s="226">
        <v>0.07</v>
      </c>
      <c r="G171" s="222">
        <v>0.0288</v>
      </c>
      <c r="H171" s="222" t="s">
        <v>17</v>
      </c>
      <c r="I171" s="222">
        <v>0.0255</v>
      </c>
      <c r="J171" s="244">
        <v>0.012</v>
      </c>
      <c r="K171" s="222" t="s">
        <v>17</v>
      </c>
      <c r="L171" s="245">
        <v>0.014</v>
      </c>
      <c r="M171" s="222"/>
      <c r="N171" s="55"/>
      <c r="O171" s="169"/>
      <c r="P171" s="169">
        <f aca="true" t="shared" si="32" ref="P171:V171">($L171/D171)-1</f>
        <v>0.3999999999999999</v>
      </c>
      <c r="Q171" s="169">
        <f t="shared" si="32"/>
        <v>-0.33333333333333337</v>
      </c>
      <c r="R171" s="169">
        <f t="shared" si="32"/>
        <v>-0.8</v>
      </c>
      <c r="S171" s="169">
        <f t="shared" si="32"/>
        <v>-0.5138888888888888</v>
      </c>
      <c r="T171" s="169"/>
      <c r="U171" s="169">
        <f t="shared" si="32"/>
        <v>-0.4509803921568627</v>
      </c>
      <c r="V171" s="169">
        <f t="shared" si="32"/>
        <v>0.16666666666666674</v>
      </c>
      <c r="W171" s="169"/>
    </row>
    <row r="172" spans="1:23" ht="12.75">
      <c r="A172" s="165" t="s">
        <v>469</v>
      </c>
      <c r="B172" s="151"/>
      <c r="C172" s="225" t="s">
        <v>17</v>
      </c>
      <c r="D172" s="225">
        <v>0.09</v>
      </c>
      <c r="E172" s="225">
        <v>0.29</v>
      </c>
      <c r="F172" s="226">
        <v>0.23</v>
      </c>
      <c r="G172" s="222" t="s">
        <v>17</v>
      </c>
      <c r="H172" s="222" t="s">
        <v>17</v>
      </c>
      <c r="I172" s="222" t="s">
        <v>17</v>
      </c>
      <c r="J172" s="246" t="s">
        <v>17</v>
      </c>
      <c r="K172" s="222" t="s">
        <v>17</v>
      </c>
      <c r="L172" s="222"/>
      <c r="M172" s="222"/>
      <c r="N172" s="55"/>
      <c r="O172" s="130" t="s">
        <v>17</v>
      </c>
      <c r="P172" s="130" t="s">
        <v>17</v>
      </c>
      <c r="Q172" s="130" t="s">
        <v>17</v>
      </c>
      <c r="R172" s="130" t="s">
        <v>17</v>
      </c>
      <c r="S172" s="130" t="s">
        <v>17</v>
      </c>
      <c r="T172" s="130" t="s">
        <v>17</v>
      </c>
      <c r="U172" s="130" t="s">
        <v>17</v>
      </c>
      <c r="V172" s="130" t="s">
        <v>17</v>
      </c>
      <c r="W172" s="130" t="s">
        <v>17</v>
      </c>
    </row>
    <row r="173" spans="1:23" ht="12.75">
      <c r="A173" s="165" t="s">
        <v>470</v>
      </c>
      <c r="B173" s="151"/>
      <c r="C173" s="225">
        <v>0.51</v>
      </c>
      <c r="D173" s="225">
        <v>0.68</v>
      </c>
      <c r="E173" s="225">
        <v>0.49</v>
      </c>
      <c r="F173" s="166">
        <v>1.24</v>
      </c>
      <c r="G173" s="222">
        <v>0.7374</v>
      </c>
      <c r="H173" s="222">
        <v>2.51</v>
      </c>
      <c r="I173" s="222">
        <v>0.5556</v>
      </c>
      <c r="J173" s="244">
        <v>0.948</v>
      </c>
      <c r="K173" s="227">
        <v>1.2</v>
      </c>
      <c r="L173" s="227">
        <v>0.785</v>
      </c>
      <c r="M173" s="227"/>
      <c r="N173" s="55"/>
      <c r="O173" s="169">
        <f>($L173/C173)-1</f>
        <v>0.5392156862745099</v>
      </c>
      <c r="P173" s="169">
        <f aca="true" t="shared" si="33" ref="P173:W174">($L173/D173)-1</f>
        <v>0.15441176470588225</v>
      </c>
      <c r="Q173" s="169">
        <f t="shared" si="33"/>
        <v>0.6020408163265307</v>
      </c>
      <c r="R173" s="169">
        <f t="shared" si="33"/>
        <v>-0.36693548387096775</v>
      </c>
      <c r="S173" s="169">
        <f t="shared" si="33"/>
        <v>0.06455112557634934</v>
      </c>
      <c r="T173" s="169">
        <f t="shared" si="33"/>
        <v>-0.6872509960159362</v>
      </c>
      <c r="U173" s="169">
        <f t="shared" si="33"/>
        <v>0.4128869690424768</v>
      </c>
      <c r="V173" s="169">
        <f t="shared" si="33"/>
        <v>-0.17194092827004215</v>
      </c>
      <c r="W173" s="169">
        <f t="shared" si="33"/>
        <v>-0.3458333333333333</v>
      </c>
    </row>
    <row r="174" spans="1:23" ht="12.75">
      <c r="A174" s="165" t="s">
        <v>471</v>
      </c>
      <c r="B174" s="151"/>
      <c r="C174" s="225">
        <v>0.04</v>
      </c>
      <c r="D174" s="225">
        <v>0.04</v>
      </c>
      <c r="E174" s="225">
        <v>0.069</v>
      </c>
      <c r="F174" s="226">
        <v>0.13</v>
      </c>
      <c r="G174" s="226">
        <v>0.1929</v>
      </c>
      <c r="H174" s="226">
        <v>0.26</v>
      </c>
      <c r="I174" s="226">
        <v>0.1945</v>
      </c>
      <c r="J174" s="227">
        <v>0.178</v>
      </c>
      <c r="K174" s="227">
        <v>0.1566</v>
      </c>
      <c r="L174" s="227">
        <v>0.275</v>
      </c>
      <c r="M174" s="227"/>
      <c r="N174" s="55"/>
      <c r="O174" s="169">
        <f>($L174/C174)-1</f>
        <v>5.875</v>
      </c>
      <c r="P174" s="169">
        <f t="shared" si="33"/>
        <v>5.875</v>
      </c>
      <c r="Q174" s="169">
        <f t="shared" si="33"/>
        <v>2.9855072463768115</v>
      </c>
      <c r="R174" s="169">
        <f t="shared" si="33"/>
        <v>1.1153846153846154</v>
      </c>
      <c r="S174" s="169">
        <f t="shared" si="33"/>
        <v>0.4256091238983932</v>
      </c>
      <c r="T174" s="169">
        <f t="shared" si="33"/>
        <v>0.05769230769230771</v>
      </c>
      <c r="U174" s="169">
        <f t="shared" si="33"/>
        <v>0.4138817480719794</v>
      </c>
      <c r="V174" s="169">
        <f t="shared" si="33"/>
        <v>0.5449438202247192</v>
      </c>
      <c r="W174" s="169">
        <f t="shared" si="33"/>
        <v>0.7560664112388253</v>
      </c>
    </row>
    <row r="175" spans="1:23" ht="12.75">
      <c r="A175" s="165" t="s">
        <v>472</v>
      </c>
      <c r="B175" s="151"/>
      <c r="C175" s="246" t="s">
        <v>17</v>
      </c>
      <c r="D175" s="246" t="s">
        <v>17</v>
      </c>
      <c r="E175" s="246" t="s">
        <v>17</v>
      </c>
      <c r="F175" s="246" t="s">
        <v>17</v>
      </c>
      <c r="G175" s="246" t="s">
        <v>17</v>
      </c>
      <c r="H175" s="246" t="s">
        <v>17</v>
      </c>
      <c r="I175" s="246" t="s">
        <v>17</v>
      </c>
      <c r="J175" s="246" t="s">
        <v>17</v>
      </c>
      <c r="K175" s="226" t="s">
        <v>17</v>
      </c>
      <c r="L175" s="226"/>
      <c r="M175" s="226"/>
      <c r="N175" s="55"/>
      <c r="O175" s="130" t="s">
        <v>17</v>
      </c>
      <c r="P175" s="130" t="s">
        <v>17</v>
      </c>
      <c r="Q175" s="130" t="s">
        <v>17</v>
      </c>
      <c r="R175" s="130" t="s">
        <v>17</v>
      </c>
      <c r="S175" s="130" t="s">
        <v>17</v>
      </c>
      <c r="T175" s="130" t="s">
        <v>17</v>
      </c>
      <c r="U175" s="130" t="s">
        <v>17</v>
      </c>
      <c r="V175" s="130" t="s">
        <v>17</v>
      </c>
      <c r="W175" s="130" t="s">
        <v>17</v>
      </c>
    </row>
    <row r="176" spans="1:23" ht="12.75">
      <c r="A176" s="151"/>
      <c r="B176" s="151"/>
      <c r="C176" s="225"/>
      <c r="D176" s="225"/>
      <c r="E176" s="225"/>
      <c r="F176" s="222"/>
      <c r="G176" s="222"/>
      <c r="H176" s="222"/>
      <c r="I176" s="222"/>
      <c r="J176" s="222"/>
      <c r="K176" s="222"/>
      <c r="L176" s="222"/>
      <c r="M176" s="222"/>
      <c r="N176" s="55"/>
      <c r="O176" s="169"/>
      <c r="P176" s="169"/>
      <c r="Q176" s="169"/>
      <c r="R176" s="169"/>
      <c r="S176" s="169"/>
      <c r="T176" s="169"/>
      <c r="U176" s="169"/>
      <c r="V176" s="169"/>
      <c r="W176" s="169"/>
    </row>
    <row r="177" spans="1:23" ht="12.75">
      <c r="A177" s="151" t="s">
        <v>234</v>
      </c>
      <c r="B177" s="151"/>
      <c r="C177" s="167">
        <v>0.55</v>
      </c>
      <c r="D177" s="167">
        <v>0.83</v>
      </c>
      <c r="E177" s="167">
        <v>0.8754999999999998</v>
      </c>
      <c r="F177" s="222">
        <v>1.66</v>
      </c>
      <c r="G177" s="167">
        <v>0.9590834400037472</v>
      </c>
      <c r="H177" s="167">
        <v>2.75</v>
      </c>
      <c r="I177" s="167">
        <v>0.7758</v>
      </c>
      <c r="J177" s="167">
        <v>1.14</v>
      </c>
      <c r="K177" s="167">
        <f>K173+K174</f>
        <v>1.3566</v>
      </c>
      <c r="L177" s="167">
        <v>1.077</v>
      </c>
      <c r="M177" s="167"/>
      <c r="N177" s="55"/>
      <c r="O177" s="169">
        <f>($L177/C177)-1</f>
        <v>0.958181818181818</v>
      </c>
      <c r="P177" s="169">
        <f aca="true" t="shared" si="34" ref="P177:W177">($L177/D177)-1</f>
        <v>0.2975903614457831</v>
      </c>
      <c r="Q177" s="169">
        <f t="shared" si="34"/>
        <v>0.2301541976013708</v>
      </c>
      <c r="R177" s="169">
        <f t="shared" si="34"/>
        <v>-0.35120481927710845</v>
      </c>
      <c r="S177" s="169">
        <f t="shared" si="34"/>
        <v>0.12294713377158506</v>
      </c>
      <c r="T177" s="169">
        <f t="shared" si="34"/>
        <v>-0.6083636363636364</v>
      </c>
      <c r="U177" s="169">
        <f t="shared" si="34"/>
        <v>0.3882443928847641</v>
      </c>
      <c r="V177" s="169">
        <f t="shared" si="34"/>
        <v>-0.05526315789473679</v>
      </c>
      <c r="W177" s="169">
        <f t="shared" si="34"/>
        <v>-0.2061034940291907</v>
      </c>
    </row>
    <row r="178" spans="1:23" ht="12.75">
      <c r="A178" s="151"/>
      <c r="B178" s="151"/>
      <c r="C178" s="167"/>
      <c r="D178" s="167"/>
      <c r="E178" s="167"/>
      <c r="F178" s="222"/>
      <c r="G178" s="222"/>
      <c r="H178" s="222"/>
      <c r="I178" s="222"/>
      <c r="J178" s="222"/>
      <c r="K178" s="222"/>
      <c r="L178" s="222"/>
      <c r="M178" s="222"/>
      <c r="N178" s="55"/>
      <c r="O178" s="169"/>
      <c r="P178" s="169"/>
      <c r="Q178" s="169"/>
      <c r="R178" s="169"/>
      <c r="S178" s="169"/>
      <c r="T178" s="169"/>
      <c r="U178" s="169"/>
      <c r="V178" s="169"/>
      <c r="W178" s="169"/>
    </row>
    <row r="179" spans="1:23" ht="12.75">
      <c r="A179" s="151" t="s">
        <v>153</v>
      </c>
      <c r="B179" s="151"/>
      <c r="C179" s="167">
        <v>0.01</v>
      </c>
      <c r="D179" s="167" t="s">
        <v>17</v>
      </c>
      <c r="E179" s="167">
        <v>0.0063999999999999994</v>
      </c>
      <c r="F179" s="222">
        <v>0.04</v>
      </c>
      <c r="G179" s="222">
        <v>0.016647155101931838</v>
      </c>
      <c r="H179" s="222">
        <v>0.14</v>
      </c>
      <c r="I179" s="222">
        <v>0.0647</v>
      </c>
      <c r="J179" s="222">
        <v>0.04</v>
      </c>
      <c r="K179" s="222">
        <f>SUM('[1]Table 9'!B178:I178)/1000</f>
        <v>0.043</v>
      </c>
      <c r="L179" s="222">
        <v>0.069</v>
      </c>
      <c r="M179" s="222"/>
      <c r="N179" s="55"/>
      <c r="O179" s="169">
        <f>($L179/C179)-1</f>
        <v>5.9</v>
      </c>
      <c r="P179" s="169"/>
      <c r="Q179" s="169">
        <f aca="true" t="shared" si="35" ref="Q179:W179">($L179/E179)-1</f>
        <v>9.781250000000002</v>
      </c>
      <c r="R179" s="169">
        <f t="shared" si="35"/>
        <v>0.7250000000000001</v>
      </c>
      <c r="S179" s="169">
        <f t="shared" si="35"/>
        <v>3.1448523533004638</v>
      </c>
      <c r="T179" s="169">
        <f t="shared" si="35"/>
        <v>-0.5071428571428571</v>
      </c>
      <c r="U179" s="169">
        <f t="shared" si="35"/>
        <v>0.06646058732612081</v>
      </c>
      <c r="V179" s="169">
        <f t="shared" si="35"/>
        <v>0.7250000000000001</v>
      </c>
      <c r="W179" s="169">
        <f t="shared" si="35"/>
        <v>0.6046511627906979</v>
      </c>
    </row>
    <row r="180" spans="1:23" ht="12.75">
      <c r="A180" s="151"/>
      <c r="B180" s="151"/>
      <c r="C180" s="167"/>
      <c r="D180" s="167"/>
      <c r="E180" s="167"/>
      <c r="F180" s="222"/>
      <c r="G180" s="222"/>
      <c r="H180" s="222"/>
      <c r="I180" s="222"/>
      <c r="J180" s="222"/>
      <c r="K180" s="222"/>
      <c r="L180" s="222"/>
      <c r="M180" s="222"/>
      <c r="N180" s="55"/>
      <c r="O180" s="169"/>
      <c r="P180" s="169"/>
      <c r="Q180" s="169"/>
      <c r="R180" s="169"/>
      <c r="S180" s="169"/>
      <c r="T180" s="169"/>
      <c r="U180" s="169"/>
      <c r="V180" s="169"/>
      <c r="W180" s="169"/>
    </row>
    <row r="181" spans="1:23" ht="12.75">
      <c r="A181" s="151" t="s">
        <v>419</v>
      </c>
      <c r="B181" s="151"/>
      <c r="C181" s="167">
        <v>10.51</v>
      </c>
      <c r="D181" s="167">
        <v>9.32</v>
      </c>
      <c r="E181" s="167">
        <v>10.8592</v>
      </c>
      <c r="F181" s="222">
        <v>12.84</v>
      </c>
      <c r="G181" s="222">
        <v>14.41</v>
      </c>
      <c r="H181" s="222">
        <v>12.87</v>
      </c>
      <c r="I181" s="222">
        <v>11.609</v>
      </c>
      <c r="J181" s="222">
        <v>11.64</v>
      </c>
      <c r="K181" s="222">
        <f>SUM('[1]Table 9'!B193:I193)/1000</f>
        <v>12.618</v>
      </c>
      <c r="L181" s="222">
        <v>16.934</v>
      </c>
      <c r="M181" s="222"/>
      <c r="N181" s="55"/>
      <c r="O181" s="169">
        <f>($L181/C181)-1</f>
        <v>0.6112274024738347</v>
      </c>
      <c r="P181" s="169">
        <f aca="true" t="shared" si="36" ref="P181:W181">($L181/D181)-1</f>
        <v>0.816952789699571</v>
      </c>
      <c r="Q181" s="169">
        <f t="shared" si="36"/>
        <v>0.5594150581994992</v>
      </c>
      <c r="R181" s="169">
        <f t="shared" si="36"/>
        <v>0.3188473520249222</v>
      </c>
      <c r="S181" s="169">
        <f t="shared" si="36"/>
        <v>0.17515614156835535</v>
      </c>
      <c r="T181" s="169">
        <f t="shared" si="36"/>
        <v>0.31577311577311584</v>
      </c>
      <c r="U181" s="169">
        <f t="shared" si="36"/>
        <v>0.4586958394349212</v>
      </c>
      <c r="V181" s="169">
        <f t="shared" si="36"/>
        <v>0.4548109965635738</v>
      </c>
      <c r="W181" s="169">
        <f t="shared" si="36"/>
        <v>0.34205103819939775</v>
      </c>
    </row>
    <row r="182" spans="1:23" ht="12.75">
      <c r="A182" s="151"/>
      <c r="B182" s="151"/>
      <c r="C182" s="166"/>
      <c r="D182" s="167"/>
      <c r="E182" s="167"/>
      <c r="F182" s="222"/>
      <c r="G182" s="222"/>
      <c r="H182" s="222"/>
      <c r="I182" s="222"/>
      <c r="J182" s="222"/>
      <c r="K182" s="222"/>
      <c r="L182" s="222"/>
      <c r="M182" s="222"/>
      <c r="N182" s="55"/>
      <c r="O182" s="169"/>
      <c r="P182" s="169"/>
      <c r="Q182" s="169"/>
      <c r="R182" s="169"/>
      <c r="S182" s="169"/>
      <c r="T182" s="169"/>
      <c r="U182" s="169"/>
      <c r="V182" s="169"/>
      <c r="W182" s="169"/>
    </row>
    <row r="183" spans="1:23" ht="12.75">
      <c r="A183" s="151" t="s">
        <v>219</v>
      </c>
      <c r="B183" s="151"/>
      <c r="C183" s="166"/>
      <c r="D183" s="167"/>
      <c r="E183" s="167"/>
      <c r="F183" s="222"/>
      <c r="G183" s="222"/>
      <c r="H183" s="222"/>
      <c r="I183" s="222"/>
      <c r="J183" s="222"/>
      <c r="K183" s="222"/>
      <c r="L183" s="222">
        <v>0.014</v>
      </c>
      <c r="M183" s="222"/>
      <c r="N183" s="55"/>
      <c r="O183" s="169"/>
      <c r="P183" s="169"/>
      <c r="Q183" s="169"/>
      <c r="R183" s="169"/>
      <c r="S183" s="169"/>
      <c r="T183" s="169"/>
      <c r="U183" s="169"/>
      <c r="V183" s="169"/>
      <c r="W183" s="169"/>
    </row>
    <row r="184" spans="1:23" ht="12.75">
      <c r="A184" s="151"/>
      <c r="B184" s="151"/>
      <c r="C184" s="166"/>
      <c r="D184" s="167"/>
      <c r="E184" s="167"/>
      <c r="F184" s="222"/>
      <c r="G184" s="222"/>
      <c r="H184" s="222"/>
      <c r="I184" s="222"/>
      <c r="J184" s="222"/>
      <c r="K184" s="222"/>
      <c r="L184" s="222"/>
      <c r="M184" s="222"/>
      <c r="N184" s="55"/>
      <c r="O184" s="169"/>
      <c r="P184" s="169"/>
      <c r="Q184" s="169"/>
      <c r="R184" s="169"/>
      <c r="S184" s="169"/>
      <c r="T184" s="169"/>
      <c r="U184" s="169"/>
      <c r="V184" s="169"/>
      <c r="W184" s="169"/>
    </row>
    <row r="185" spans="1:23" ht="12.75">
      <c r="A185" s="151" t="s">
        <v>155</v>
      </c>
      <c r="B185" s="151"/>
      <c r="C185" s="167">
        <v>0.33</v>
      </c>
      <c r="D185" s="167">
        <v>0.94</v>
      </c>
      <c r="E185" s="167">
        <v>3.8</v>
      </c>
      <c r="F185" s="222">
        <v>2.41</v>
      </c>
      <c r="G185" s="222">
        <v>1.7150312069368945</v>
      </c>
      <c r="H185" s="222">
        <v>2.34</v>
      </c>
      <c r="I185" s="222">
        <v>1.5678</v>
      </c>
      <c r="J185" s="222">
        <v>1.35</v>
      </c>
      <c r="K185" s="222">
        <f>SUM('[1]Table 9'!B230:I230)/1000</f>
        <v>1.417</v>
      </c>
      <c r="L185" s="222">
        <v>1.086</v>
      </c>
      <c r="M185" s="222"/>
      <c r="N185" s="55"/>
      <c r="O185" s="169">
        <f>($L185/C185)-1</f>
        <v>2.290909090909091</v>
      </c>
      <c r="P185" s="169">
        <f aca="true" t="shared" si="37" ref="P185:W185">($L185/D185)-1</f>
        <v>0.15531914893617027</v>
      </c>
      <c r="Q185" s="169">
        <f t="shared" si="37"/>
        <v>-0.7142105263157894</v>
      </c>
      <c r="R185" s="169">
        <f t="shared" si="37"/>
        <v>-0.5493775933609959</v>
      </c>
      <c r="S185" s="169">
        <f t="shared" si="37"/>
        <v>-0.3667753708460886</v>
      </c>
      <c r="T185" s="169">
        <f t="shared" si="37"/>
        <v>-0.5358974358974358</v>
      </c>
      <c r="U185" s="169">
        <f t="shared" si="37"/>
        <v>-0.30730960581706845</v>
      </c>
      <c r="V185" s="169">
        <f t="shared" si="37"/>
        <v>-0.1955555555555556</v>
      </c>
      <c r="W185" s="169">
        <f t="shared" si="37"/>
        <v>-0.23359209597741704</v>
      </c>
    </row>
    <row r="186" spans="1:23" ht="12.75">
      <c r="A186" s="151"/>
      <c r="B186" s="151"/>
      <c r="C186" s="167"/>
      <c r="D186" s="167"/>
      <c r="E186" s="167"/>
      <c r="F186" s="222"/>
      <c r="G186" s="222"/>
      <c r="H186" s="222"/>
      <c r="I186" s="222"/>
      <c r="J186" s="222"/>
      <c r="K186" s="222"/>
      <c r="L186" s="222"/>
      <c r="M186" s="222"/>
      <c r="N186" s="55"/>
      <c r="O186" s="169"/>
      <c r="P186" s="169"/>
      <c r="Q186" s="169"/>
      <c r="R186" s="169"/>
      <c r="S186" s="169"/>
      <c r="T186" s="169"/>
      <c r="U186" s="169"/>
      <c r="V186" s="169"/>
      <c r="W186" s="15"/>
    </row>
    <row r="187" spans="1:23" ht="13.5">
      <c r="A187" s="170" t="s">
        <v>168</v>
      </c>
      <c r="B187" s="247"/>
      <c r="C187" s="236">
        <v>81.44</v>
      </c>
      <c r="D187" s="236">
        <v>68.94</v>
      </c>
      <c r="E187" s="236">
        <v>66.17</v>
      </c>
      <c r="F187" s="248">
        <v>84.35</v>
      </c>
      <c r="G187" s="248">
        <v>86.19</v>
      </c>
      <c r="H187" s="248">
        <v>73.11</v>
      </c>
      <c r="I187" s="248">
        <v>64.3496</v>
      </c>
      <c r="J187" s="248">
        <v>75.55</v>
      </c>
      <c r="K187" s="248">
        <f>K165+K167+K177+K179+K181+K185</f>
        <v>84.41460000000001</v>
      </c>
      <c r="L187" s="248">
        <v>109.827</v>
      </c>
      <c r="M187" s="249"/>
      <c r="N187" s="228"/>
      <c r="O187" s="200">
        <f>($L187/C187)-1</f>
        <v>0.34856335952848716</v>
      </c>
      <c r="P187" s="200">
        <f aca="true" t="shared" si="38" ref="P187:W187">($L187/D187)-1</f>
        <v>0.5930809399477808</v>
      </c>
      <c r="Q187" s="200">
        <f t="shared" si="38"/>
        <v>0.6597702886504457</v>
      </c>
      <c r="R187" s="200">
        <f t="shared" si="38"/>
        <v>0.30203912270302324</v>
      </c>
      <c r="S187" s="200">
        <f t="shared" si="38"/>
        <v>0.2742429516185172</v>
      </c>
      <c r="T187" s="200">
        <f t="shared" si="38"/>
        <v>0.5022158391464915</v>
      </c>
      <c r="U187" s="200">
        <f t="shared" si="38"/>
        <v>0.7067238957196316</v>
      </c>
      <c r="V187" s="200">
        <f t="shared" si="38"/>
        <v>0.453699536730642</v>
      </c>
      <c r="W187" s="200">
        <f t="shared" si="38"/>
        <v>0.3010427106211484</v>
      </c>
    </row>
    <row r="188" spans="1:23" ht="12.75">
      <c r="A188" s="162"/>
      <c r="B188" s="151"/>
      <c r="C188" s="166"/>
      <c r="D188" s="166"/>
      <c r="E188" s="166"/>
      <c r="F188" s="222"/>
      <c r="G188" s="222"/>
      <c r="H188" s="222"/>
      <c r="I188" s="222"/>
      <c r="J188" s="222"/>
      <c r="K188" s="222"/>
      <c r="L188" s="222"/>
      <c r="M188" s="222"/>
      <c r="N188" s="55"/>
      <c r="O188" s="169"/>
      <c r="P188" s="169"/>
      <c r="Q188" s="169"/>
      <c r="R188" s="169"/>
      <c r="S188" s="169"/>
      <c r="T188" s="169"/>
      <c r="U188" s="169"/>
      <c r="V188" s="169"/>
      <c r="W188" s="169"/>
    </row>
    <row r="189" spans="1:23" ht="12.75">
      <c r="A189" s="151" t="s">
        <v>478</v>
      </c>
      <c r="B189" s="151"/>
      <c r="C189" s="168">
        <v>48575</v>
      </c>
      <c r="D189" s="168">
        <v>45670</v>
      </c>
      <c r="E189" s="168">
        <v>42703.4</v>
      </c>
      <c r="F189" s="168">
        <v>42438</v>
      </c>
      <c r="G189" s="168">
        <v>44570</v>
      </c>
      <c r="H189" s="168">
        <v>40528</v>
      </c>
      <c r="I189" s="168">
        <v>38062</v>
      </c>
      <c r="J189" s="168">
        <v>38420</v>
      </c>
      <c r="K189" s="168">
        <v>33481.96887034893</v>
      </c>
      <c r="L189" s="168">
        <v>40217</v>
      </c>
      <c r="M189" s="168"/>
      <c r="N189" s="55"/>
      <c r="O189" s="169">
        <f>($L189/C189)-1</f>
        <v>-0.17206381883685018</v>
      </c>
      <c r="P189" s="169">
        <f aca="true" t="shared" si="39" ref="P189:W189">($L189/D189)-1</f>
        <v>-0.11940004379242386</v>
      </c>
      <c r="Q189" s="169">
        <f t="shared" si="39"/>
        <v>-0.05822487202424165</v>
      </c>
      <c r="R189" s="169">
        <f t="shared" si="39"/>
        <v>-0.052335171308732775</v>
      </c>
      <c r="S189" s="169">
        <f t="shared" si="39"/>
        <v>-0.0976665918779448</v>
      </c>
      <c r="T189" s="169">
        <f t="shared" si="39"/>
        <v>-0.007673707066719326</v>
      </c>
      <c r="U189" s="169">
        <f t="shared" si="39"/>
        <v>0.056618149335295076</v>
      </c>
      <c r="V189" s="169">
        <f t="shared" si="39"/>
        <v>0.0467725143154607</v>
      </c>
      <c r="W189" s="169">
        <f t="shared" si="39"/>
        <v>0.20115397501654986</v>
      </c>
    </row>
    <row r="190" spans="1:23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72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60" t="s">
        <v>565</v>
      </c>
      <c r="B191" s="151"/>
      <c r="C191" s="151"/>
      <c r="D191" s="151"/>
      <c r="E191" s="151"/>
      <c r="F191" s="187"/>
      <c r="G191" s="187"/>
      <c r="H191" s="187"/>
      <c r="I191" s="187"/>
      <c r="J191" s="187"/>
      <c r="K191" s="187"/>
      <c r="L191" s="187"/>
      <c r="M191" s="187"/>
      <c r="N191" s="151"/>
      <c r="O191" s="188"/>
      <c r="P191" s="188"/>
      <c r="Q191" s="188"/>
      <c r="R191" s="151"/>
      <c r="S191" s="15"/>
      <c r="T191" s="15"/>
      <c r="U191" s="15"/>
      <c r="V191" s="15"/>
      <c r="W191" s="15"/>
    </row>
    <row r="192" spans="1:23" ht="12.75">
      <c r="A192" s="151"/>
      <c r="B192" s="162"/>
      <c r="C192" s="151"/>
      <c r="D192" s="151"/>
      <c r="E192" s="151"/>
      <c r="F192" s="187"/>
      <c r="G192" s="187"/>
      <c r="H192" s="187"/>
      <c r="I192" s="187"/>
      <c r="J192" s="187"/>
      <c r="K192" s="187"/>
      <c r="L192" s="187"/>
      <c r="M192" s="187"/>
      <c r="N192" s="151"/>
      <c r="O192" s="188"/>
      <c r="P192" s="188"/>
      <c r="Q192" s="188"/>
      <c r="R192" s="151"/>
      <c r="S192" s="15"/>
      <c r="T192" s="15"/>
      <c r="U192" s="15"/>
      <c r="V192" s="15"/>
      <c r="W192" s="15"/>
    </row>
    <row r="193" spans="1:23" ht="12.75">
      <c r="A193" s="154"/>
      <c r="B193" s="160"/>
      <c r="C193" s="346" t="s">
        <v>440</v>
      </c>
      <c r="D193" s="346"/>
      <c r="E193" s="346"/>
      <c r="F193" s="346"/>
      <c r="G193" s="346"/>
      <c r="H193" s="346"/>
      <c r="I193" s="346"/>
      <c r="J193" s="346"/>
      <c r="K193" s="346"/>
      <c r="L193" s="155"/>
      <c r="M193" s="155"/>
      <c r="N193" s="15"/>
      <c r="O193" s="347" t="s">
        <v>441</v>
      </c>
      <c r="P193" s="347"/>
      <c r="Q193" s="347"/>
      <c r="R193" s="347"/>
      <c r="S193" s="347"/>
      <c r="T193" s="347"/>
      <c r="U193" s="347"/>
      <c r="V193" s="347"/>
      <c r="W193" s="15"/>
    </row>
    <row r="194" spans="1:23" ht="12.75">
      <c r="A194" s="160"/>
      <c r="B194" s="160"/>
      <c r="C194" s="155">
        <v>1990</v>
      </c>
      <c r="D194" s="155">
        <v>1992</v>
      </c>
      <c r="E194" s="155">
        <v>1994</v>
      </c>
      <c r="F194" s="161">
        <v>1996</v>
      </c>
      <c r="G194" s="161">
        <v>1998</v>
      </c>
      <c r="H194" s="161">
        <v>2000</v>
      </c>
      <c r="I194" s="161">
        <v>2002</v>
      </c>
      <c r="J194" s="161">
        <v>2004</v>
      </c>
      <c r="K194" s="161">
        <v>2006</v>
      </c>
      <c r="L194" s="161">
        <v>2008</v>
      </c>
      <c r="M194" s="161"/>
      <c r="N194" s="15"/>
      <c r="O194" s="156" t="s">
        <v>442</v>
      </c>
      <c r="P194" s="156" t="s">
        <v>443</v>
      </c>
      <c r="Q194" s="156" t="s">
        <v>444</v>
      </c>
      <c r="R194" s="156" t="s">
        <v>445</v>
      </c>
      <c r="S194" s="155" t="s">
        <v>446</v>
      </c>
      <c r="T194" s="17" t="s">
        <v>447</v>
      </c>
      <c r="U194" s="17" t="s">
        <v>448</v>
      </c>
      <c r="V194" s="17" t="s">
        <v>449</v>
      </c>
      <c r="W194" s="17" t="s">
        <v>450</v>
      </c>
    </row>
    <row r="195" spans="1:23" ht="12.75">
      <c r="A195" s="154"/>
      <c r="B195" s="154"/>
      <c r="C195" s="154"/>
      <c r="D195" s="154"/>
      <c r="E195" s="154"/>
      <c r="F195" s="241"/>
      <c r="G195" s="241"/>
      <c r="H195" s="241"/>
      <c r="I195" s="241"/>
      <c r="J195" s="187"/>
      <c r="K195" s="187"/>
      <c r="L195" s="187"/>
      <c r="M195" s="187"/>
      <c r="N195" s="15"/>
      <c r="O195" s="154"/>
      <c r="P195" s="242"/>
      <c r="Q195" s="242"/>
      <c r="R195" s="242"/>
      <c r="S195" s="151"/>
      <c r="T195" s="15"/>
      <c r="U195" s="15"/>
      <c r="V195" s="15"/>
      <c r="W195" s="15"/>
    </row>
    <row r="196" spans="1:23" ht="12.75">
      <c r="A196" s="160" t="s">
        <v>218</v>
      </c>
      <c r="B196" s="160"/>
      <c r="C196" s="155" t="s">
        <v>467</v>
      </c>
      <c r="D196" s="155" t="s">
        <v>467</v>
      </c>
      <c r="E196" s="155" t="s">
        <v>467</v>
      </c>
      <c r="F196" s="191" t="s">
        <v>467</v>
      </c>
      <c r="G196" s="191" t="s">
        <v>467</v>
      </c>
      <c r="H196" s="191" t="s">
        <v>467</v>
      </c>
      <c r="I196" s="191" t="s">
        <v>467</v>
      </c>
      <c r="J196" s="191" t="s">
        <v>467</v>
      </c>
      <c r="K196" s="155" t="s">
        <v>467</v>
      </c>
      <c r="L196" s="191" t="s">
        <v>467</v>
      </c>
      <c r="M196" s="155"/>
      <c r="N196" s="15"/>
      <c r="O196" s="155" t="s">
        <v>467</v>
      </c>
      <c r="P196" s="155" t="s">
        <v>467</v>
      </c>
      <c r="Q196" s="155" t="s">
        <v>467</v>
      </c>
      <c r="R196" s="191" t="s">
        <v>467</v>
      </c>
      <c r="S196" s="155" t="s">
        <v>467</v>
      </c>
      <c r="T196" s="191" t="s">
        <v>467</v>
      </c>
      <c r="U196" s="191" t="s">
        <v>467</v>
      </c>
      <c r="V196" s="191" t="s">
        <v>467</v>
      </c>
      <c r="W196" s="191" t="s">
        <v>467</v>
      </c>
    </row>
    <row r="197" spans="1:23" ht="12.75">
      <c r="A197" s="151"/>
      <c r="B197" s="151"/>
      <c r="C197" s="151"/>
      <c r="D197" s="151"/>
      <c r="E197" s="151"/>
      <c r="F197" s="187"/>
      <c r="G197" s="187"/>
      <c r="H197" s="187"/>
      <c r="I197" s="187"/>
      <c r="J197" s="187"/>
      <c r="K197" s="187"/>
      <c r="L197" s="187"/>
      <c r="M197" s="187"/>
      <c r="N197" s="15"/>
      <c r="O197" s="151"/>
      <c r="P197" s="188"/>
      <c r="Q197" s="188"/>
      <c r="R197" s="188"/>
      <c r="S197" s="151"/>
      <c r="T197" s="15"/>
      <c r="U197" s="15"/>
      <c r="V197" s="15"/>
      <c r="W197" s="15"/>
    </row>
    <row r="198" spans="1:23" ht="12.75">
      <c r="A198" s="151" t="s">
        <v>150</v>
      </c>
      <c r="B198" s="151"/>
      <c r="C198" s="168">
        <v>467</v>
      </c>
      <c r="D198" s="168">
        <v>525</v>
      </c>
      <c r="E198" s="168">
        <v>85.5</v>
      </c>
      <c r="F198" s="168">
        <v>226</v>
      </c>
      <c r="G198" s="78">
        <v>663.6185139193408</v>
      </c>
      <c r="H198" s="78">
        <v>243.8</v>
      </c>
      <c r="I198" s="78">
        <v>70.4</v>
      </c>
      <c r="J198" s="32">
        <v>237.56591036497844</v>
      </c>
      <c r="K198" s="78">
        <f>'[1]Table 8'!J68</f>
        <v>646</v>
      </c>
      <c r="L198" s="78">
        <v>737</v>
      </c>
      <c r="M198" s="78"/>
      <c r="N198" s="55"/>
      <c r="O198" s="169">
        <f>($L198/C198)-1</f>
        <v>0.5781584582441113</v>
      </c>
      <c r="P198" s="169">
        <f aca="true" t="shared" si="40" ref="P198:W198">($L198/D198)-1</f>
        <v>0.40380952380952384</v>
      </c>
      <c r="Q198" s="169">
        <f t="shared" si="40"/>
        <v>7.619883040935672</v>
      </c>
      <c r="R198" s="169">
        <f t="shared" si="40"/>
        <v>2.2610619469026547</v>
      </c>
      <c r="S198" s="169">
        <f t="shared" si="40"/>
        <v>0.1105778162325024</v>
      </c>
      <c r="T198" s="169">
        <f t="shared" si="40"/>
        <v>2.0229696472518457</v>
      </c>
      <c r="U198" s="169">
        <f t="shared" si="40"/>
        <v>9.46875</v>
      </c>
      <c r="V198" s="169">
        <f t="shared" si="40"/>
        <v>2.1022969535811282</v>
      </c>
      <c r="W198" s="169">
        <f t="shared" si="40"/>
        <v>0.14086687306501555</v>
      </c>
    </row>
    <row r="199" spans="1:23" ht="12.75">
      <c r="A199" s="151"/>
      <c r="B199" s="151"/>
      <c r="C199" s="166"/>
      <c r="D199" s="166"/>
      <c r="E199" s="166"/>
      <c r="F199" s="168"/>
      <c r="G199" s="222"/>
      <c r="H199" s="222"/>
      <c r="I199" s="222"/>
      <c r="J199" s="222"/>
      <c r="K199" s="222"/>
      <c r="L199" s="222"/>
      <c r="M199" s="222"/>
      <c r="N199" s="55"/>
      <c r="O199" s="169"/>
      <c r="P199" s="169"/>
      <c r="Q199" s="169"/>
      <c r="R199" s="169"/>
      <c r="S199" s="169"/>
      <c r="T199" s="169"/>
      <c r="U199" s="169"/>
      <c r="V199" s="169"/>
      <c r="W199" s="169"/>
    </row>
    <row r="200" spans="1:23" ht="12.75">
      <c r="A200" s="151" t="s">
        <v>222</v>
      </c>
      <c r="B200" s="151"/>
      <c r="C200" s="168">
        <v>1603</v>
      </c>
      <c r="D200" s="168">
        <v>1343</v>
      </c>
      <c r="E200" s="168">
        <v>596.9</v>
      </c>
      <c r="F200" s="168">
        <v>292</v>
      </c>
      <c r="G200" s="78">
        <v>1171.1706117296426</v>
      </c>
      <c r="H200" s="78">
        <v>365.7</v>
      </c>
      <c r="I200" s="78">
        <v>193.8</v>
      </c>
      <c r="J200" s="32">
        <v>448.180602775815</v>
      </c>
      <c r="K200" s="78">
        <f>'[1]Table 8'!J154</f>
        <v>970</v>
      </c>
      <c r="L200" s="78">
        <v>972</v>
      </c>
      <c r="M200" s="78"/>
      <c r="N200" s="55"/>
      <c r="O200" s="169">
        <f aca="true" t="shared" si="41" ref="O200:W200">($L200/C200)-1</f>
        <v>-0.39363693075483464</v>
      </c>
      <c r="P200" s="169">
        <f t="shared" si="41"/>
        <v>-0.276247207743857</v>
      </c>
      <c r="Q200" s="169">
        <f t="shared" si="41"/>
        <v>0.6284134695928967</v>
      </c>
      <c r="R200" s="169">
        <f t="shared" si="41"/>
        <v>2.328767123287671</v>
      </c>
      <c r="S200" s="169">
        <f t="shared" si="41"/>
        <v>-0.1700611420188367</v>
      </c>
      <c r="T200" s="169">
        <f t="shared" si="41"/>
        <v>1.6579163248564397</v>
      </c>
      <c r="U200" s="169">
        <f t="shared" si="41"/>
        <v>4.01547987616099</v>
      </c>
      <c r="V200" s="169">
        <f t="shared" si="41"/>
        <v>1.1687685588798349</v>
      </c>
      <c r="W200" s="169">
        <f t="shared" si="41"/>
        <v>0.0020618556701030855</v>
      </c>
    </row>
    <row r="201" spans="1:23" ht="12.75">
      <c r="A201" s="151"/>
      <c r="B201" s="151"/>
      <c r="C201" s="166"/>
      <c r="D201" s="166"/>
      <c r="E201" s="166"/>
      <c r="F201" s="168"/>
      <c r="G201" s="222"/>
      <c r="H201" s="222"/>
      <c r="I201" s="222"/>
      <c r="J201" s="222"/>
      <c r="K201" s="222"/>
      <c r="L201" s="222"/>
      <c r="M201" s="222"/>
      <c r="N201" s="55"/>
      <c r="O201" s="169"/>
      <c r="P201" s="169"/>
      <c r="Q201" s="169"/>
      <c r="R201" s="169"/>
      <c r="S201" s="169"/>
      <c r="T201" s="169"/>
      <c r="U201" s="169"/>
      <c r="V201" s="169"/>
      <c r="W201" s="169"/>
    </row>
    <row r="202" spans="1:23" ht="12.75">
      <c r="A202" s="151" t="s">
        <v>152</v>
      </c>
      <c r="B202" s="151"/>
      <c r="C202" s="166"/>
      <c r="D202" s="166"/>
      <c r="E202" s="166"/>
      <c r="F202" s="168"/>
      <c r="G202" s="222"/>
      <c r="H202" s="222"/>
      <c r="I202" s="222"/>
      <c r="J202" s="222"/>
      <c r="K202" s="222"/>
      <c r="L202" s="222"/>
      <c r="M202" s="222"/>
      <c r="N202" s="55"/>
      <c r="O202" s="169"/>
      <c r="P202" s="169"/>
      <c r="Q202" s="169"/>
      <c r="R202" s="169"/>
      <c r="S202" s="169"/>
      <c r="T202" s="169"/>
      <c r="U202" s="169"/>
      <c r="V202" s="169"/>
      <c r="W202" s="169"/>
    </row>
    <row r="203" spans="1:23" ht="12.75">
      <c r="A203" s="151"/>
      <c r="B203" s="151"/>
      <c r="C203" s="166"/>
      <c r="D203" s="166"/>
      <c r="E203" s="166"/>
      <c r="F203" s="168"/>
      <c r="G203" s="222"/>
      <c r="H203" s="222"/>
      <c r="I203" s="222"/>
      <c r="J203" s="222"/>
      <c r="K203" s="222"/>
      <c r="L203" s="222"/>
      <c r="M203" s="222"/>
      <c r="N203" s="55"/>
      <c r="O203" s="169"/>
      <c r="P203" s="169"/>
      <c r="Q203" s="169"/>
      <c r="R203" s="169"/>
      <c r="S203" s="169"/>
      <c r="T203" s="169"/>
      <c r="U203" s="169"/>
      <c r="V203" s="169"/>
      <c r="W203" s="169"/>
    </row>
    <row r="204" spans="1:23" ht="12.75">
      <c r="A204" s="165" t="s">
        <v>468</v>
      </c>
      <c r="B204" s="165"/>
      <c r="C204" s="244" t="s">
        <v>17</v>
      </c>
      <c r="D204" s="244" t="s">
        <v>17</v>
      </c>
      <c r="E204" s="244" t="s">
        <v>17</v>
      </c>
      <c r="F204" s="195" t="s">
        <v>17</v>
      </c>
      <c r="G204" s="244">
        <v>28.6</v>
      </c>
      <c r="H204" s="244" t="s">
        <v>17</v>
      </c>
      <c r="I204" s="244" t="s">
        <v>17</v>
      </c>
      <c r="J204" s="244" t="s">
        <v>17</v>
      </c>
      <c r="K204" s="244" t="s">
        <v>17</v>
      </c>
      <c r="L204" s="244"/>
      <c r="M204" s="244"/>
      <c r="N204" s="55"/>
      <c r="O204" s="169"/>
      <c r="P204" s="169"/>
      <c r="Q204" s="169"/>
      <c r="R204" s="169"/>
      <c r="S204" s="169"/>
      <c r="T204" s="169"/>
      <c r="U204" s="169"/>
      <c r="V204" s="169"/>
      <c r="W204" s="169"/>
    </row>
    <row r="205" spans="1:23" ht="12.75">
      <c r="A205" s="165" t="s">
        <v>469</v>
      </c>
      <c r="B205" s="165"/>
      <c r="C205" s="244" t="s">
        <v>17</v>
      </c>
      <c r="D205" s="244" t="s">
        <v>17</v>
      </c>
      <c r="E205" s="244" t="s">
        <v>17</v>
      </c>
      <c r="F205" s="195" t="s">
        <v>17</v>
      </c>
      <c r="G205" s="244" t="s">
        <v>17</v>
      </c>
      <c r="H205" s="244" t="s">
        <v>17</v>
      </c>
      <c r="I205" s="244" t="s">
        <v>17</v>
      </c>
      <c r="J205" s="244" t="s">
        <v>17</v>
      </c>
      <c r="K205" s="244" t="s">
        <v>17</v>
      </c>
      <c r="L205" s="244"/>
      <c r="M205" s="244"/>
      <c r="N205" s="55"/>
      <c r="O205" s="169"/>
      <c r="P205" s="169"/>
      <c r="Q205" s="169"/>
      <c r="R205" s="169"/>
      <c r="S205" s="169"/>
      <c r="T205" s="169"/>
      <c r="U205" s="169"/>
      <c r="V205" s="169"/>
      <c r="W205" s="169"/>
    </row>
    <row r="206" spans="1:23" ht="12.75">
      <c r="A206" s="165" t="s">
        <v>470</v>
      </c>
      <c r="B206" s="165"/>
      <c r="C206" s="195" t="s">
        <v>17</v>
      </c>
      <c r="D206" s="195">
        <v>67</v>
      </c>
      <c r="E206" s="244">
        <v>180</v>
      </c>
      <c r="F206" s="195">
        <v>25</v>
      </c>
      <c r="G206" s="244">
        <v>5.4</v>
      </c>
      <c r="H206" s="244" t="s">
        <v>17</v>
      </c>
      <c r="I206" s="244" t="s">
        <v>17</v>
      </c>
      <c r="J206" s="244" t="s">
        <v>17</v>
      </c>
      <c r="K206" s="244" t="s">
        <v>17</v>
      </c>
      <c r="L206" s="244"/>
      <c r="M206" s="244"/>
      <c r="N206" s="55"/>
      <c r="O206" s="169"/>
      <c r="P206" s="169"/>
      <c r="Q206" s="169"/>
      <c r="R206" s="169"/>
      <c r="S206" s="169"/>
      <c r="T206" s="169"/>
      <c r="U206" s="169"/>
      <c r="V206" s="169"/>
      <c r="W206" s="169"/>
    </row>
    <row r="207" spans="1:23" ht="12.75">
      <c r="A207" s="165" t="s">
        <v>471</v>
      </c>
      <c r="B207" s="165"/>
      <c r="C207" s="195" t="s">
        <v>17</v>
      </c>
      <c r="D207" s="195">
        <v>131</v>
      </c>
      <c r="E207" s="244" t="s">
        <v>17</v>
      </c>
      <c r="F207" s="195" t="s">
        <v>17</v>
      </c>
      <c r="G207" s="195">
        <v>189.8</v>
      </c>
      <c r="H207" s="195" t="s">
        <v>17</v>
      </c>
      <c r="I207" s="197">
        <v>48.8</v>
      </c>
      <c r="J207" s="195">
        <v>55</v>
      </c>
      <c r="K207" s="195">
        <v>149</v>
      </c>
      <c r="L207" s="195">
        <v>316</v>
      </c>
      <c r="M207" s="195"/>
      <c r="N207" s="55"/>
      <c r="O207" s="169"/>
      <c r="P207" s="169">
        <f>($L207/D207)-1</f>
        <v>1.4122137404580153</v>
      </c>
      <c r="Q207" s="169"/>
      <c r="R207" s="169"/>
      <c r="S207" s="169">
        <f>($L207/G207)-1</f>
        <v>0.6649104320337196</v>
      </c>
      <c r="T207" s="169"/>
      <c r="U207" s="169">
        <f>($L207/I207)-1</f>
        <v>5.475409836065574</v>
      </c>
      <c r="V207" s="169">
        <f>($L207/J207)-1</f>
        <v>4.745454545454545</v>
      </c>
      <c r="W207" s="169">
        <f>($L207/K207)-1</f>
        <v>1.1208053691275168</v>
      </c>
    </row>
    <row r="208" spans="1:23" ht="12.75">
      <c r="A208" s="165" t="s">
        <v>476</v>
      </c>
      <c r="B208" s="151"/>
      <c r="C208" s="166" t="s">
        <v>17</v>
      </c>
      <c r="D208" s="166" t="s">
        <v>17</v>
      </c>
      <c r="E208" s="166" t="s">
        <v>17</v>
      </c>
      <c r="F208" s="168" t="s">
        <v>17</v>
      </c>
      <c r="G208" s="195">
        <v>10.4</v>
      </c>
      <c r="H208" s="168" t="s">
        <v>17</v>
      </c>
      <c r="I208" s="168" t="s">
        <v>17</v>
      </c>
      <c r="J208" s="244" t="s">
        <v>17</v>
      </c>
      <c r="K208" s="168" t="s">
        <v>17</v>
      </c>
      <c r="L208" s="168"/>
      <c r="M208" s="168"/>
      <c r="N208" s="55"/>
      <c r="O208" s="169"/>
      <c r="P208" s="169"/>
      <c r="Q208" s="169"/>
      <c r="R208" s="169"/>
      <c r="S208" s="169"/>
      <c r="T208" s="169"/>
      <c r="U208" s="169"/>
      <c r="V208" s="169"/>
      <c r="W208" s="169"/>
    </row>
    <row r="209" spans="1:23" ht="12.75">
      <c r="A209" s="165"/>
      <c r="B209" s="151"/>
      <c r="C209" s="166"/>
      <c r="D209" s="166"/>
      <c r="E209" s="166"/>
      <c r="F209" s="168"/>
      <c r="G209" s="168"/>
      <c r="H209" s="168"/>
      <c r="I209" s="168"/>
      <c r="J209" s="244"/>
      <c r="K209" s="168"/>
      <c r="L209" s="168"/>
      <c r="M209" s="168"/>
      <c r="N209" s="55"/>
      <c r="O209" s="169"/>
      <c r="P209" s="169"/>
      <c r="Q209" s="169"/>
      <c r="R209" s="169"/>
      <c r="S209" s="169"/>
      <c r="T209" s="169"/>
      <c r="U209" s="169"/>
      <c r="V209" s="169"/>
      <c r="W209" s="169"/>
    </row>
    <row r="210" spans="1:23" ht="12.75">
      <c r="A210" s="151" t="s">
        <v>234</v>
      </c>
      <c r="B210" s="151"/>
      <c r="C210" s="168" t="s">
        <v>17</v>
      </c>
      <c r="D210" s="168">
        <v>198</v>
      </c>
      <c r="E210" s="168">
        <v>180.3</v>
      </c>
      <c r="F210" s="168">
        <v>25</v>
      </c>
      <c r="G210" s="78">
        <v>234.20825380373395</v>
      </c>
      <c r="H210" s="78" t="s">
        <v>17</v>
      </c>
      <c r="I210" s="78">
        <v>48.8</v>
      </c>
      <c r="J210" s="32">
        <v>54.72768172119733</v>
      </c>
      <c r="K210" s="168">
        <v>149</v>
      </c>
      <c r="L210" s="168">
        <v>316</v>
      </c>
      <c r="M210" s="168"/>
      <c r="N210" s="55"/>
      <c r="O210" s="169"/>
      <c r="P210" s="169">
        <f>($L210/D210)-1</f>
        <v>0.595959595959596</v>
      </c>
      <c r="Q210" s="169">
        <f>($L210/E210)-1</f>
        <v>0.7526344980587909</v>
      </c>
      <c r="R210" s="169">
        <f>($L210/F210)-1</f>
        <v>11.64</v>
      </c>
      <c r="S210" s="169">
        <f>($L210/G210)-1</f>
        <v>0.34922657450325123</v>
      </c>
      <c r="T210" s="169"/>
      <c r="U210" s="169">
        <f>($L210/I210)-1</f>
        <v>5.475409836065574</v>
      </c>
      <c r="V210" s="169">
        <f>($L210/J210)-1</f>
        <v>4.774043227517268</v>
      </c>
      <c r="W210" s="169">
        <f>($L210/K210)-1</f>
        <v>1.1208053691275168</v>
      </c>
    </row>
    <row r="211" spans="1:23" ht="12.75">
      <c r="A211" s="151"/>
      <c r="B211" s="151"/>
      <c r="C211" s="166"/>
      <c r="D211" s="166"/>
      <c r="E211" s="166"/>
      <c r="F211" s="168"/>
      <c r="G211" s="222"/>
      <c r="H211" s="222"/>
      <c r="I211" s="222"/>
      <c r="J211" s="222"/>
      <c r="K211" s="222"/>
      <c r="L211" s="222"/>
      <c r="M211" s="222"/>
      <c r="N211" s="55"/>
      <c r="O211" s="169"/>
      <c r="P211" s="169"/>
      <c r="Q211" s="169"/>
      <c r="R211" s="169"/>
      <c r="S211" s="169"/>
      <c r="T211" s="169"/>
      <c r="U211" s="169"/>
      <c r="V211" s="169"/>
      <c r="W211" s="169"/>
    </row>
    <row r="212" spans="1:23" ht="12.75">
      <c r="A212" s="151" t="s">
        <v>153</v>
      </c>
      <c r="B212" s="151"/>
      <c r="C212" s="166">
        <v>810</v>
      </c>
      <c r="D212" s="166">
        <v>871</v>
      </c>
      <c r="E212" s="168">
        <v>216.1</v>
      </c>
      <c r="F212" s="168">
        <v>72</v>
      </c>
      <c r="G212" s="78">
        <v>522.4338324458744</v>
      </c>
      <c r="H212" s="78" t="s">
        <v>17</v>
      </c>
      <c r="I212" s="78">
        <v>39.1</v>
      </c>
      <c r="J212" s="32" t="s">
        <v>17</v>
      </c>
      <c r="K212" s="78">
        <f>'[1]Table 8'!J183</f>
        <v>68</v>
      </c>
      <c r="L212" s="78">
        <v>120</v>
      </c>
      <c r="M212" s="78"/>
      <c r="N212" s="55"/>
      <c r="O212" s="169">
        <f>($L212/C212)-1</f>
        <v>-0.8518518518518519</v>
      </c>
      <c r="P212" s="169">
        <f>($L212/D212)-1</f>
        <v>-0.8622273249138921</v>
      </c>
      <c r="Q212" s="169">
        <f>($L212/E212)-1</f>
        <v>-0.4447015270708006</v>
      </c>
      <c r="R212" s="169">
        <f>($L212/F212)-1</f>
        <v>0.6666666666666667</v>
      </c>
      <c r="S212" s="169">
        <f>($L212/G212)-1</f>
        <v>-0.7703058405727727</v>
      </c>
      <c r="T212" s="169"/>
      <c r="U212" s="169">
        <f>($L212/I212)-1</f>
        <v>2.0690537084398977</v>
      </c>
      <c r="V212" s="169"/>
      <c r="W212" s="169">
        <f>($L212/K212)-1</f>
        <v>0.7647058823529411</v>
      </c>
    </row>
    <row r="213" spans="1:23" ht="12.75">
      <c r="A213" s="151"/>
      <c r="B213" s="151"/>
      <c r="C213" s="166"/>
      <c r="D213" s="166"/>
      <c r="E213" s="166"/>
      <c r="F213" s="168"/>
      <c r="G213" s="250"/>
      <c r="H213" s="250"/>
      <c r="I213" s="250"/>
      <c r="J213" s="250"/>
      <c r="K213" s="250"/>
      <c r="L213" s="250"/>
      <c r="M213" s="250"/>
      <c r="N213" s="55"/>
      <c r="O213" s="169"/>
      <c r="P213" s="169"/>
      <c r="Q213" s="169"/>
      <c r="R213" s="169"/>
      <c r="S213" s="169"/>
      <c r="T213" s="169"/>
      <c r="U213" s="169"/>
      <c r="V213" s="169"/>
      <c r="W213" s="169"/>
    </row>
    <row r="214" spans="1:23" ht="12.75">
      <c r="A214" s="151" t="s">
        <v>419</v>
      </c>
      <c r="B214" s="151"/>
      <c r="C214" s="168" t="s">
        <v>17</v>
      </c>
      <c r="D214" s="168">
        <v>84</v>
      </c>
      <c r="E214" s="166" t="s">
        <v>17</v>
      </c>
      <c r="F214" s="168" t="s">
        <v>17</v>
      </c>
      <c r="G214" s="251" t="s">
        <v>17</v>
      </c>
      <c r="H214" s="251" t="s">
        <v>17</v>
      </c>
      <c r="I214" s="251" t="s">
        <v>17</v>
      </c>
      <c r="J214" s="32" t="s">
        <v>17</v>
      </c>
      <c r="K214" s="251" t="str">
        <f>'[1]Table 8'!J194</f>
        <v>.</v>
      </c>
      <c r="L214" s="251"/>
      <c r="M214" s="251"/>
      <c r="N214" s="55"/>
      <c r="O214" s="169"/>
      <c r="P214" s="169"/>
      <c r="Q214" s="169"/>
      <c r="R214" s="169"/>
      <c r="S214" s="169"/>
      <c r="T214" s="169"/>
      <c r="U214" s="169"/>
      <c r="V214" s="169"/>
      <c r="W214" s="169"/>
    </row>
    <row r="215" spans="1:23" ht="12.75">
      <c r="A215" s="151"/>
      <c r="B215" s="151"/>
      <c r="C215" s="166"/>
      <c r="D215" s="166"/>
      <c r="E215" s="166"/>
      <c r="F215" s="168"/>
      <c r="G215" s="166"/>
      <c r="H215" s="166"/>
      <c r="I215" s="166"/>
      <c r="J215" s="166"/>
      <c r="K215" s="166"/>
      <c r="L215" s="166"/>
      <c r="M215" s="166"/>
      <c r="N215" s="55"/>
      <c r="O215" s="169"/>
      <c r="P215" s="169"/>
      <c r="Q215" s="169"/>
      <c r="R215" s="169"/>
      <c r="S215" s="169"/>
      <c r="T215" s="169"/>
      <c r="U215" s="169"/>
      <c r="V215" s="169"/>
      <c r="W215" s="169"/>
    </row>
    <row r="216" spans="1:23" ht="12.75">
      <c r="A216" s="151" t="s">
        <v>155</v>
      </c>
      <c r="B216" s="151"/>
      <c r="C216" s="168">
        <v>906</v>
      </c>
      <c r="D216" s="168">
        <v>1063</v>
      </c>
      <c r="E216" s="168">
        <v>610.3</v>
      </c>
      <c r="F216" s="168">
        <v>140</v>
      </c>
      <c r="G216" s="78">
        <v>339.4028875584916</v>
      </c>
      <c r="H216" s="78">
        <v>123</v>
      </c>
      <c r="I216" s="78">
        <v>97.8</v>
      </c>
      <c r="J216" s="32">
        <v>105.80685132764816</v>
      </c>
      <c r="K216" s="78">
        <f>'[1]Table 8'!J230</f>
        <v>271</v>
      </c>
      <c r="L216" s="78">
        <v>22</v>
      </c>
      <c r="M216" s="78"/>
      <c r="N216" s="55"/>
      <c r="O216" s="169">
        <f aca="true" t="shared" si="42" ref="O216:W216">($L216/C216)-1</f>
        <v>-0.9757174392935982</v>
      </c>
      <c r="P216" s="169">
        <f t="shared" si="42"/>
        <v>-0.9793038570084666</v>
      </c>
      <c r="Q216" s="169">
        <f t="shared" si="42"/>
        <v>-0.9639521546780272</v>
      </c>
      <c r="R216" s="169">
        <f t="shared" si="42"/>
        <v>-0.8428571428571429</v>
      </c>
      <c r="S216" s="169">
        <f t="shared" si="42"/>
        <v>-0.9351802804087559</v>
      </c>
      <c r="T216" s="169">
        <f t="shared" si="42"/>
        <v>-0.8211382113821138</v>
      </c>
      <c r="U216" s="169">
        <f t="shared" si="42"/>
        <v>-0.7750511247443763</v>
      </c>
      <c r="V216" s="169">
        <f t="shared" si="42"/>
        <v>-0.7920739562330098</v>
      </c>
      <c r="W216" s="169">
        <f t="shared" si="42"/>
        <v>-0.9188191881918819</v>
      </c>
    </row>
    <row r="217" spans="1:23" ht="12.75">
      <c r="A217" s="151"/>
      <c r="B217" s="151"/>
      <c r="C217" s="166"/>
      <c r="D217" s="166"/>
      <c r="E217" s="166"/>
      <c r="F217" s="168"/>
      <c r="G217" s="166"/>
      <c r="H217" s="166"/>
      <c r="I217" s="166"/>
      <c r="J217" s="166"/>
      <c r="K217" s="166"/>
      <c r="L217" s="166"/>
      <c r="M217" s="166"/>
      <c r="N217" s="55"/>
      <c r="O217" s="166"/>
      <c r="P217" s="169"/>
      <c r="Q217" s="169"/>
      <c r="R217" s="169"/>
      <c r="S217" s="166"/>
      <c r="T217" s="55"/>
      <c r="U217" s="55"/>
      <c r="V217" s="55"/>
      <c r="W217" s="15"/>
    </row>
    <row r="218" spans="1:23" ht="13.5">
      <c r="A218" s="170" t="s">
        <v>168</v>
      </c>
      <c r="B218" s="183"/>
      <c r="C218" s="171">
        <v>3786</v>
      </c>
      <c r="D218" s="171">
        <v>4084</v>
      </c>
      <c r="E218" s="171">
        <v>1689.1</v>
      </c>
      <c r="F218" s="171">
        <v>755</v>
      </c>
      <c r="G218" s="172">
        <v>2930.8340994570854</v>
      </c>
      <c r="H218" s="172">
        <v>732</v>
      </c>
      <c r="I218" s="172">
        <v>449.9</v>
      </c>
      <c r="J218" s="172">
        <v>846.2810461896387</v>
      </c>
      <c r="K218" s="172">
        <f>K198+K200+K210+K212+K216</f>
        <v>2104</v>
      </c>
      <c r="L218" s="172">
        <v>2167</v>
      </c>
      <c r="M218" s="70"/>
      <c r="N218" s="228"/>
      <c r="O218" s="200">
        <f>($L218/C218)-1</f>
        <v>-0.42762810353935554</v>
      </c>
      <c r="P218" s="200">
        <f aca="true" t="shared" si="43" ref="P218:W218">($L218/D218)-1</f>
        <v>-0.4693927522037218</v>
      </c>
      <c r="Q218" s="200">
        <f t="shared" si="43"/>
        <v>0.2829317387958086</v>
      </c>
      <c r="R218" s="200">
        <f t="shared" si="43"/>
        <v>1.8701986754966886</v>
      </c>
      <c r="S218" s="200">
        <f t="shared" si="43"/>
        <v>-0.2606200397349614</v>
      </c>
      <c r="T218" s="200">
        <f t="shared" si="43"/>
        <v>1.960382513661202</v>
      </c>
      <c r="U218" s="200">
        <f t="shared" si="43"/>
        <v>3.816625916870416</v>
      </c>
      <c r="V218" s="200">
        <f t="shared" si="43"/>
        <v>1.560615069611766</v>
      </c>
      <c r="W218" s="200">
        <f t="shared" si="43"/>
        <v>0.029942965779467645</v>
      </c>
    </row>
    <row r="219" spans="1:23" ht="12.75">
      <c r="A219" s="162"/>
      <c r="B219" s="162"/>
      <c r="C219" s="201"/>
      <c r="D219" s="164"/>
      <c r="E219" s="201"/>
      <c r="F219" s="168"/>
      <c r="G219" s="168"/>
      <c r="H219" s="168"/>
      <c r="I219" s="168"/>
      <c r="J219" s="168"/>
      <c r="K219" s="168"/>
      <c r="L219" s="168"/>
      <c r="M219" s="168"/>
      <c r="N219" s="55"/>
      <c r="O219" s="166"/>
      <c r="P219" s="169"/>
      <c r="Q219" s="169"/>
      <c r="R219" s="169"/>
      <c r="S219" s="166"/>
      <c r="T219" s="55"/>
      <c r="U219" s="55"/>
      <c r="V219" s="55"/>
      <c r="W219" s="15"/>
    </row>
    <row r="220" spans="1:23" ht="12.75">
      <c r="A220" s="151" t="s">
        <v>478</v>
      </c>
      <c r="B220" s="151"/>
      <c r="C220" s="166">
        <v>906</v>
      </c>
      <c r="D220" s="168">
        <v>1062</v>
      </c>
      <c r="E220" s="168">
        <v>610.3</v>
      </c>
      <c r="F220" s="166">
        <v>193</v>
      </c>
      <c r="G220" s="166">
        <v>739</v>
      </c>
      <c r="H220" s="166">
        <v>131</v>
      </c>
      <c r="I220" s="55">
        <v>111</v>
      </c>
      <c r="J220" s="32">
        <v>255.20038558625316</v>
      </c>
      <c r="K220" s="252">
        <v>470.5997280196468</v>
      </c>
      <c r="L220" s="253">
        <v>439.40386984750063</v>
      </c>
      <c r="M220" s="252"/>
      <c r="N220" s="55"/>
      <c r="O220" s="169">
        <f>($L220/C220)-1</f>
        <v>-0.5150067661727367</v>
      </c>
      <c r="P220" s="169">
        <f aca="true" t="shared" si="44" ref="P220:W220">($L220/D220)-1</f>
        <v>-0.586248710124764</v>
      </c>
      <c r="Q220" s="169">
        <f t="shared" si="44"/>
        <v>-0.28001987572095577</v>
      </c>
      <c r="R220" s="169">
        <f t="shared" si="44"/>
        <v>1.2767039888471534</v>
      </c>
      <c r="S220" s="169">
        <f t="shared" si="44"/>
        <v>-0.40540748329160947</v>
      </c>
      <c r="T220" s="169">
        <f t="shared" si="44"/>
        <v>2.3542280141030583</v>
      </c>
      <c r="U220" s="169">
        <f t="shared" si="44"/>
        <v>2.9585934220495553</v>
      </c>
      <c r="V220" s="169">
        <f t="shared" si="44"/>
        <v>0.7217993963374714</v>
      </c>
      <c r="W220" s="169">
        <f t="shared" si="44"/>
        <v>-0.0662895796889279</v>
      </c>
    </row>
    <row r="221" spans="1:23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72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72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2.75">
      <c r="A223" s="160" t="s">
        <v>566</v>
      </c>
      <c r="B223" s="151"/>
      <c r="C223" s="151"/>
      <c r="D223" s="151"/>
      <c r="E223" s="151"/>
      <c r="F223" s="208"/>
      <c r="G223" s="208"/>
      <c r="H223" s="208"/>
      <c r="I223" s="208"/>
      <c r="J223" s="208"/>
      <c r="K223" s="208"/>
      <c r="L223" s="208"/>
      <c r="M223" s="208"/>
      <c r="N223" s="151"/>
      <c r="O223" s="188"/>
      <c r="P223" s="188"/>
      <c r="Q223" s="188"/>
      <c r="R223" s="151"/>
      <c r="S223" s="15"/>
      <c r="T223" s="15"/>
      <c r="U223" s="15"/>
      <c r="V223" s="15"/>
      <c r="W223" s="15"/>
    </row>
    <row r="224" spans="1:23" ht="12.75">
      <c r="A224" s="151"/>
      <c r="B224" s="162"/>
      <c r="C224" s="151"/>
      <c r="D224" s="151"/>
      <c r="E224" s="151"/>
      <c r="F224" s="208"/>
      <c r="G224" s="208"/>
      <c r="H224" s="208"/>
      <c r="I224" s="208"/>
      <c r="J224" s="208"/>
      <c r="K224" s="208"/>
      <c r="L224" s="208"/>
      <c r="M224" s="208"/>
      <c r="N224" s="151"/>
      <c r="O224" s="188"/>
      <c r="P224" s="188"/>
      <c r="Q224" s="188"/>
      <c r="R224" s="151"/>
      <c r="S224" s="15"/>
      <c r="T224" s="15"/>
      <c r="U224" s="15"/>
      <c r="V224" s="15"/>
      <c r="W224" s="15"/>
    </row>
    <row r="225" spans="1:23" ht="12.75">
      <c r="A225" s="154"/>
      <c r="B225" s="160" t="s">
        <v>195</v>
      </c>
      <c r="C225" s="346" t="s">
        <v>440</v>
      </c>
      <c r="D225" s="346"/>
      <c r="E225" s="346"/>
      <c r="F225" s="346"/>
      <c r="G225" s="346"/>
      <c r="H225" s="346"/>
      <c r="I225" s="346"/>
      <c r="J225" s="346"/>
      <c r="K225" s="346"/>
      <c r="L225" s="155"/>
      <c r="M225" s="155"/>
      <c r="N225" s="15"/>
      <c r="O225" s="347" t="s">
        <v>441</v>
      </c>
      <c r="P225" s="347"/>
      <c r="Q225" s="347"/>
      <c r="R225" s="347"/>
      <c r="S225" s="347"/>
      <c r="T225" s="347"/>
      <c r="U225" s="347"/>
      <c r="V225" s="347"/>
      <c r="W225" s="15"/>
    </row>
    <row r="226" spans="1:23" ht="12.75">
      <c r="A226" s="155"/>
      <c r="B226" s="157"/>
      <c r="C226" s="155">
        <v>1990</v>
      </c>
      <c r="D226" s="155">
        <v>1992</v>
      </c>
      <c r="E226" s="155">
        <v>1994</v>
      </c>
      <c r="F226" s="161">
        <v>1996</v>
      </c>
      <c r="G226" s="161">
        <v>1998</v>
      </c>
      <c r="H226" s="161">
        <v>2000</v>
      </c>
      <c r="I226" s="161">
        <v>2002</v>
      </c>
      <c r="J226" s="161">
        <v>2004</v>
      </c>
      <c r="K226" s="129">
        <v>2006</v>
      </c>
      <c r="L226" s="161">
        <v>2008</v>
      </c>
      <c r="M226" s="129"/>
      <c r="N226" s="72"/>
      <c r="O226" s="156" t="s">
        <v>442</v>
      </c>
      <c r="P226" s="156" t="s">
        <v>443</v>
      </c>
      <c r="Q226" s="156" t="s">
        <v>444</v>
      </c>
      <c r="R226" s="156" t="s">
        <v>445</v>
      </c>
      <c r="S226" s="155" t="s">
        <v>446</v>
      </c>
      <c r="T226" s="17" t="s">
        <v>447</v>
      </c>
      <c r="U226" s="17" t="s">
        <v>448</v>
      </c>
      <c r="V226" s="17" t="s">
        <v>449</v>
      </c>
      <c r="W226" s="17" t="s">
        <v>450</v>
      </c>
    </row>
    <row r="227" spans="1:23" ht="12.75">
      <c r="A227" s="154"/>
      <c r="B227" s="154"/>
      <c r="C227" s="154"/>
      <c r="D227" s="154"/>
      <c r="E227" s="212"/>
      <c r="F227" s="213"/>
      <c r="G227" s="213"/>
      <c r="H227" s="213"/>
      <c r="I227" s="213"/>
      <c r="J227" s="152"/>
      <c r="K227" s="208"/>
      <c r="L227" s="208"/>
      <c r="M227" s="208"/>
      <c r="N227" s="72"/>
      <c r="O227" s="151"/>
      <c r="P227" s="188"/>
      <c r="Q227" s="188"/>
      <c r="R227" s="188"/>
      <c r="S227" s="151"/>
      <c r="T227" s="15"/>
      <c r="U227" s="15"/>
      <c r="V227" s="15"/>
      <c r="W227" s="15"/>
    </row>
    <row r="228" spans="1:23" ht="12.75">
      <c r="A228" s="160" t="s">
        <v>218</v>
      </c>
      <c r="B228" s="154"/>
      <c r="C228" s="214" t="s">
        <v>479</v>
      </c>
      <c r="D228" s="214" t="s">
        <v>479</v>
      </c>
      <c r="E228" s="214" t="s">
        <v>479</v>
      </c>
      <c r="F228" s="215" t="s">
        <v>479</v>
      </c>
      <c r="G228" s="215" t="s">
        <v>479</v>
      </c>
      <c r="H228" s="215" t="s">
        <v>479</v>
      </c>
      <c r="I228" s="215" t="s">
        <v>479</v>
      </c>
      <c r="J228" s="214" t="s">
        <v>479</v>
      </c>
      <c r="K228" s="215" t="s">
        <v>479</v>
      </c>
      <c r="L228" s="215" t="s">
        <v>479</v>
      </c>
      <c r="M228" s="215"/>
      <c r="N228" s="72"/>
      <c r="O228" s="214" t="s">
        <v>479</v>
      </c>
      <c r="P228" s="214" t="s">
        <v>479</v>
      </c>
      <c r="Q228" s="214" t="s">
        <v>479</v>
      </c>
      <c r="R228" s="215" t="s">
        <v>479</v>
      </c>
      <c r="S228" s="215" t="s">
        <v>479</v>
      </c>
      <c r="T228" s="215" t="s">
        <v>479</v>
      </c>
      <c r="U228" s="215" t="s">
        <v>479</v>
      </c>
      <c r="V228" s="215" t="s">
        <v>479</v>
      </c>
      <c r="W228" s="215" t="s">
        <v>479</v>
      </c>
    </row>
    <row r="229" spans="1:23" ht="12.75">
      <c r="A229" s="151"/>
      <c r="B229" s="151"/>
      <c r="C229" s="152"/>
      <c r="D229" s="152"/>
      <c r="E229" s="152"/>
      <c r="F229" s="208"/>
      <c r="G229" s="208"/>
      <c r="H229" s="208"/>
      <c r="I229" s="208"/>
      <c r="J229" s="152"/>
      <c r="K229" s="208"/>
      <c r="L229" s="208"/>
      <c r="M229" s="208"/>
      <c r="N229" s="72"/>
      <c r="O229" s="151"/>
      <c r="P229" s="188"/>
      <c r="Q229" s="188"/>
      <c r="R229" s="188"/>
      <c r="S229" s="151"/>
      <c r="T229" s="15"/>
      <c r="U229" s="15"/>
      <c r="V229" s="15"/>
      <c r="W229" s="15"/>
    </row>
    <row r="230" spans="1:23" ht="13.5">
      <c r="A230" s="151" t="s">
        <v>150</v>
      </c>
      <c r="B230" s="151"/>
      <c r="C230" s="167">
        <v>0.53</v>
      </c>
      <c r="D230" s="167">
        <v>0.06</v>
      </c>
      <c r="E230" s="167">
        <v>0.033100000000000004</v>
      </c>
      <c r="F230" s="222">
        <v>0.3</v>
      </c>
      <c r="G230" s="130">
        <v>0.603034884255764</v>
      </c>
      <c r="H230" s="130">
        <v>0.64</v>
      </c>
      <c r="I230" s="130">
        <v>0.0119</v>
      </c>
      <c r="J230" s="254">
        <v>0.03</v>
      </c>
      <c r="K230" s="130">
        <f>'[1]Table 9'!J68/1000</f>
        <v>0.103</v>
      </c>
      <c r="L230" s="130">
        <v>0.116</v>
      </c>
      <c r="M230" s="130"/>
      <c r="N230" s="70"/>
      <c r="O230" s="169">
        <f aca="true" t="shared" si="45" ref="O230:W230">($L230/C230)-1</f>
        <v>-0.7811320754716982</v>
      </c>
      <c r="P230" s="169">
        <f t="shared" si="45"/>
        <v>0.9333333333333336</v>
      </c>
      <c r="Q230" s="169">
        <f t="shared" si="45"/>
        <v>2.5045317220543803</v>
      </c>
      <c r="R230" s="169">
        <f t="shared" si="45"/>
        <v>-0.6133333333333333</v>
      </c>
      <c r="S230" s="169">
        <f t="shared" si="45"/>
        <v>-0.8076396523176905</v>
      </c>
      <c r="T230" s="169">
        <f t="shared" si="45"/>
        <v>-0.81875</v>
      </c>
      <c r="U230" s="169">
        <f t="shared" si="45"/>
        <v>8.747899159663865</v>
      </c>
      <c r="V230" s="169">
        <f t="shared" si="45"/>
        <v>2.866666666666667</v>
      </c>
      <c r="W230" s="169">
        <f t="shared" si="45"/>
        <v>0.12621359223300987</v>
      </c>
    </row>
    <row r="231" spans="1:23" ht="12.75">
      <c r="A231" s="151"/>
      <c r="B231" s="151"/>
      <c r="C231" s="167"/>
      <c r="D231" s="167"/>
      <c r="E231" s="167"/>
      <c r="F231" s="166"/>
      <c r="G231" s="222"/>
      <c r="H231" s="222"/>
      <c r="I231" s="222"/>
      <c r="J231" s="167"/>
      <c r="K231" s="222"/>
      <c r="L231" s="222"/>
      <c r="M231" s="222"/>
      <c r="N231" s="72"/>
      <c r="O231" s="169"/>
      <c r="P231" s="169"/>
      <c r="Q231" s="169"/>
      <c r="R231" s="169"/>
      <c r="S231" s="169"/>
      <c r="T231" s="169"/>
      <c r="U231" s="169"/>
      <c r="V231" s="169"/>
      <c r="W231" s="169"/>
    </row>
    <row r="232" spans="1:23" ht="13.5">
      <c r="A232" s="151" t="s">
        <v>222</v>
      </c>
      <c r="B232" s="151"/>
      <c r="C232" s="167">
        <v>1.31</v>
      </c>
      <c r="D232" s="167">
        <v>0.98</v>
      </c>
      <c r="E232" s="167">
        <v>0.6153</v>
      </c>
      <c r="F232" s="222">
        <v>0.2</v>
      </c>
      <c r="G232" s="222">
        <v>0.737557884237806</v>
      </c>
      <c r="H232" s="222">
        <v>0.16</v>
      </c>
      <c r="I232" s="222">
        <v>0.0979</v>
      </c>
      <c r="J232" s="254">
        <v>0.25</v>
      </c>
      <c r="K232" s="222">
        <f>'[1]Table 9'!J155/1000</f>
        <v>0.759</v>
      </c>
      <c r="L232" s="222">
        <v>0.81</v>
      </c>
      <c r="M232" s="222"/>
      <c r="N232" s="70"/>
      <c r="O232" s="169">
        <f aca="true" t="shared" si="46" ref="O232:W232">($L232/C232)-1</f>
        <v>-0.38167938931297707</v>
      </c>
      <c r="P232" s="169">
        <f t="shared" si="46"/>
        <v>-0.173469387755102</v>
      </c>
      <c r="Q232" s="169">
        <f t="shared" si="46"/>
        <v>0.3164310092637739</v>
      </c>
      <c r="R232" s="169">
        <f t="shared" si="46"/>
        <v>3.05</v>
      </c>
      <c r="S232" s="169">
        <f t="shared" si="46"/>
        <v>0.09821888872770423</v>
      </c>
      <c r="T232" s="169">
        <f t="shared" si="46"/>
        <v>4.0625</v>
      </c>
      <c r="U232" s="169">
        <f t="shared" si="46"/>
        <v>7.273748723186927</v>
      </c>
      <c r="V232" s="169">
        <f t="shared" si="46"/>
        <v>2.24</v>
      </c>
      <c r="W232" s="169">
        <f t="shared" si="46"/>
        <v>0.06719367588932812</v>
      </c>
    </row>
    <row r="233" spans="1:23" ht="12.75">
      <c r="A233" s="151"/>
      <c r="B233" s="151"/>
      <c r="C233" s="167"/>
      <c r="D233" s="167"/>
      <c r="E233" s="167"/>
      <c r="F233" s="222"/>
      <c r="G233" s="222"/>
      <c r="H233" s="222"/>
      <c r="I233" s="222"/>
      <c r="J233" s="167"/>
      <c r="K233" s="222"/>
      <c r="L233" s="222"/>
      <c r="M233" s="222"/>
      <c r="N233" s="72"/>
      <c r="O233" s="169"/>
      <c r="P233" s="169"/>
      <c r="Q233" s="169"/>
      <c r="R233" s="169"/>
      <c r="S233" s="169"/>
      <c r="T233" s="169"/>
      <c r="U233" s="169"/>
      <c r="V233" s="169"/>
      <c r="W233" s="169"/>
    </row>
    <row r="234" spans="1:23" ht="12.75">
      <c r="A234" s="151" t="s">
        <v>152</v>
      </c>
      <c r="B234" s="151"/>
      <c r="C234" s="167"/>
      <c r="D234" s="167"/>
      <c r="E234" s="167"/>
      <c r="F234" s="222"/>
      <c r="G234" s="222"/>
      <c r="H234" s="222"/>
      <c r="I234" s="222"/>
      <c r="J234" s="167"/>
      <c r="K234" s="222"/>
      <c r="L234" s="222"/>
      <c r="M234" s="222"/>
      <c r="N234" s="75"/>
      <c r="O234" s="169"/>
      <c r="P234" s="169"/>
      <c r="Q234" s="169"/>
      <c r="R234" s="169"/>
      <c r="S234" s="169"/>
      <c r="T234" s="169"/>
      <c r="U234" s="169"/>
      <c r="V234" s="169"/>
      <c r="W234" s="169"/>
    </row>
    <row r="235" spans="1:23" ht="12.75">
      <c r="A235" s="151"/>
      <c r="B235" s="151"/>
      <c r="C235" s="167"/>
      <c r="D235" s="167"/>
      <c r="E235" s="167"/>
      <c r="F235" s="222"/>
      <c r="G235" s="222"/>
      <c r="H235" s="222"/>
      <c r="I235" s="222"/>
      <c r="J235" s="167"/>
      <c r="K235" s="222"/>
      <c r="L235" s="222"/>
      <c r="M235" s="222"/>
      <c r="N235" s="75"/>
      <c r="O235" s="169"/>
      <c r="P235" s="169"/>
      <c r="Q235" s="169"/>
      <c r="R235" s="169"/>
      <c r="S235" s="169"/>
      <c r="T235" s="169"/>
      <c r="U235" s="169"/>
      <c r="V235" s="169"/>
      <c r="W235" s="169"/>
    </row>
    <row r="236" spans="1:23" ht="12.75">
      <c r="A236" s="165" t="s">
        <v>468</v>
      </c>
      <c r="B236" s="151"/>
      <c r="C236" s="225" t="s">
        <v>17</v>
      </c>
      <c r="D236" s="225" t="s">
        <v>17</v>
      </c>
      <c r="E236" s="225" t="s">
        <v>17</v>
      </c>
      <c r="F236" s="226" t="s">
        <v>17</v>
      </c>
      <c r="G236" s="227">
        <v>0.004</v>
      </c>
      <c r="H236" s="245" t="s">
        <v>17</v>
      </c>
      <c r="I236" s="245" t="s">
        <v>17</v>
      </c>
      <c r="J236" s="245" t="s">
        <v>17</v>
      </c>
      <c r="K236" s="255" t="s">
        <v>17</v>
      </c>
      <c r="L236" s="255"/>
      <c r="M236" s="255"/>
      <c r="N236" s="75"/>
      <c r="O236" s="169"/>
      <c r="P236" s="169"/>
      <c r="Q236" s="169"/>
      <c r="R236" s="169"/>
      <c r="S236" s="169"/>
      <c r="T236" s="169"/>
      <c r="U236" s="169"/>
      <c r="V236" s="169"/>
      <c r="W236" s="169"/>
    </row>
    <row r="237" spans="1:23" ht="12.75">
      <c r="A237" s="165" t="s">
        <v>469</v>
      </c>
      <c r="B237" s="151"/>
      <c r="C237" s="225" t="s">
        <v>17</v>
      </c>
      <c r="D237" s="225" t="s">
        <v>17</v>
      </c>
      <c r="E237" s="225" t="s">
        <v>17</v>
      </c>
      <c r="F237" s="226" t="s">
        <v>17</v>
      </c>
      <c r="G237" s="227" t="s">
        <v>483</v>
      </c>
      <c r="H237" s="245" t="s">
        <v>17</v>
      </c>
      <c r="I237" s="245" t="s">
        <v>17</v>
      </c>
      <c r="J237" s="245" t="s">
        <v>17</v>
      </c>
      <c r="K237" s="245" t="s">
        <v>17</v>
      </c>
      <c r="L237" s="245"/>
      <c r="M237" s="245"/>
      <c r="N237" s="75"/>
      <c r="O237" s="169"/>
      <c r="P237" s="169"/>
      <c r="Q237" s="169"/>
      <c r="R237" s="169"/>
      <c r="S237" s="169"/>
      <c r="T237" s="169"/>
      <c r="U237" s="169"/>
      <c r="V237" s="169"/>
      <c r="W237" s="169"/>
    </row>
    <row r="238" spans="1:23" ht="12.75">
      <c r="A238" s="165" t="s">
        <v>470</v>
      </c>
      <c r="B238" s="151"/>
      <c r="C238" s="225" t="s">
        <v>17</v>
      </c>
      <c r="D238" s="225">
        <v>0.02</v>
      </c>
      <c r="E238" s="225">
        <v>0.076</v>
      </c>
      <c r="F238" s="226">
        <v>0.01</v>
      </c>
      <c r="G238" s="227">
        <v>0.0039</v>
      </c>
      <c r="H238" s="245" t="s">
        <v>17</v>
      </c>
      <c r="I238" s="245" t="s">
        <v>17</v>
      </c>
      <c r="J238" s="245" t="s">
        <v>17</v>
      </c>
      <c r="K238" s="245" t="s">
        <v>17</v>
      </c>
      <c r="L238" s="245"/>
      <c r="M238" s="245"/>
      <c r="N238" s="75"/>
      <c r="O238" s="169"/>
      <c r="P238" s="169"/>
      <c r="Q238" s="169"/>
      <c r="R238" s="169"/>
      <c r="S238" s="169"/>
      <c r="T238" s="169"/>
      <c r="U238" s="169"/>
      <c r="V238" s="169"/>
      <c r="W238" s="169"/>
    </row>
    <row r="239" spans="1:23" ht="12.75">
      <c r="A239" s="165" t="s">
        <v>471</v>
      </c>
      <c r="B239" s="151"/>
      <c r="C239" s="225" t="s">
        <v>17</v>
      </c>
      <c r="D239" s="225">
        <v>0.01</v>
      </c>
      <c r="E239" s="225" t="s">
        <v>17</v>
      </c>
      <c r="F239" s="226" t="s">
        <v>17</v>
      </c>
      <c r="G239" s="227">
        <v>0.0011</v>
      </c>
      <c r="H239" s="227" t="s">
        <v>17</v>
      </c>
      <c r="I239" s="256">
        <v>0.0001</v>
      </c>
      <c r="J239" s="257">
        <v>0.0003</v>
      </c>
      <c r="K239" s="227">
        <v>0.0012000000000000001</v>
      </c>
      <c r="L239" s="227">
        <v>0.011</v>
      </c>
      <c r="M239" s="227"/>
      <c r="N239" s="75"/>
      <c r="O239" s="169"/>
      <c r="P239" s="169">
        <f>($L239/D239)-1</f>
        <v>0.09999999999999987</v>
      </c>
      <c r="Q239" s="169"/>
      <c r="R239" s="169"/>
      <c r="S239" s="169">
        <f>($L239/G239)-1</f>
        <v>8.999999999999998</v>
      </c>
      <c r="T239" s="169"/>
      <c r="U239" s="169">
        <f>($L239/I239)-1</f>
        <v>108.99999999999999</v>
      </c>
      <c r="V239" s="169">
        <f>($L239/J239)-1</f>
        <v>35.666666666666664</v>
      </c>
      <c r="W239" s="169">
        <f>($L239/K239)-1</f>
        <v>8.166666666666666</v>
      </c>
    </row>
    <row r="240" spans="1:23" ht="12.75">
      <c r="A240" s="151"/>
      <c r="B240" s="151"/>
      <c r="C240" s="167"/>
      <c r="D240" s="167"/>
      <c r="E240" s="167"/>
      <c r="F240" s="222"/>
      <c r="G240" s="222"/>
      <c r="H240" s="222"/>
      <c r="I240" s="222"/>
      <c r="J240" s="167"/>
      <c r="K240" s="222"/>
      <c r="L240" s="222"/>
      <c r="M240" s="222"/>
      <c r="N240" s="75"/>
      <c r="O240" s="169"/>
      <c r="P240" s="169"/>
      <c r="Q240" s="169"/>
      <c r="R240" s="169"/>
      <c r="S240" s="169"/>
      <c r="T240" s="169"/>
      <c r="U240" s="169"/>
      <c r="V240" s="169"/>
      <c r="W240" s="169"/>
    </row>
    <row r="241" spans="1:23" ht="13.5">
      <c r="A241" s="151" t="s">
        <v>234</v>
      </c>
      <c r="B241" s="151"/>
      <c r="C241" s="167" t="s">
        <v>17</v>
      </c>
      <c r="D241" s="167">
        <v>0.03</v>
      </c>
      <c r="E241" s="167">
        <v>0.0757</v>
      </c>
      <c r="F241" s="222">
        <v>0.01</v>
      </c>
      <c r="G241" s="258">
        <v>0.00903810774928576</v>
      </c>
      <c r="H241" s="258" t="s">
        <v>17</v>
      </c>
      <c r="I241" s="259">
        <v>0.0001</v>
      </c>
      <c r="J241" s="260">
        <v>0.00027</v>
      </c>
      <c r="K241" s="245">
        <v>0.0012000000000000001</v>
      </c>
      <c r="L241" s="245">
        <v>0.011</v>
      </c>
      <c r="M241" s="245"/>
      <c r="N241" s="70"/>
      <c r="O241" s="169"/>
      <c r="P241" s="169">
        <f>($L241/D241)-1</f>
        <v>-0.6333333333333333</v>
      </c>
      <c r="Q241" s="169">
        <f>($L241/E241)-1</f>
        <v>-0.8546895640686922</v>
      </c>
      <c r="R241" s="169">
        <f>($L241/F241)-1</f>
        <v>0.09999999999999987</v>
      </c>
      <c r="S241" s="169">
        <f>($L241/G241)-1</f>
        <v>0.21706891587669763</v>
      </c>
      <c r="T241" s="169"/>
      <c r="U241" s="169">
        <f>($L241/I241)-1</f>
        <v>108.99999999999999</v>
      </c>
      <c r="V241" s="169">
        <f>($L241/J241)-1</f>
        <v>39.74074074074074</v>
      </c>
      <c r="W241" s="169">
        <f>($L241/K241)-1</f>
        <v>8.166666666666666</v>
      </c>
    </row>
    <row r="242" spans="1:23" ht="12.75">
      <c r="A242" s="151"/>
      <c r="B242" s="151"/>
      <c r="C242" s="167"/>
      <c r="D242" s="167"/>
      <c r="E242" s="167"/>
      <c r="F242" s="222"/>
      <c r="G242" s="222"/>
      <c r="H242" s="222"/>
      <c r="I242" s="222"/>
      <c r="J242" s="167"/>
      <c r="K242" s="222"/>
      <c r="L242" s="222"/>
      <c r="M242" s="222"/>
      <c r="N242" s="75"/>
      <c r="O242" s="169"/>
      <c r="P242" s="169"/>
      <c r="Q242" s="169"/>
      <c r="R242" s="169"/>
      <c r="S242" s="169"/>
      <c r="T242" s="169"/>
      <c r="U242" s="169"/>
      <c r="V242" s="169"/>
      <c r="W242" s="169"/>
    </row>
    <row r="243" spans="1:23" ht="13.5">
      <c r="A243" s="151" t="s">
        <v>153</v>
      </c>
      <c r="B243" s="151"/>
      <c r="C243" s="167">
        <v>0.32</v>
      </c>
      <c r="D243" s="167">
        <v>0.27</v>
      </c>
      <c r="E243" s="167">
        <v>0.1119</v>
      </c>
      <c r="F243" s="222">
        <v>0.01</v>
      </c>
      <c r="G243" s="222">
        <v>0.0604988086251032</v>
      </c>
      <c r="H243" s="222" t="s">
        <v>17</v>
      </c>
      <c r="I243" s="222">
        <v>0.0104</v>
      </c>
      <c r="J243" s="254" t="s">
        <v>17</v>
      </c>
      <c r="K243" s="222">
        <f>'[1]Table 9'!J178/1000</f>
        <v>0.014</v>
      </c>
      <c r="L243" s="222">
        <v>0.027</v>
      </c>
      <c r="M243" s="222"/>
      <c r="N243" s="70"/>
      <c r="O243" s="169">
        <f>($L243/C243)-1</f>
        <v>-0.915625</v>
      </c>
      <c r="P243" s="169">
        <f>($L243/D243)-1</f>
        <v>-0.9</v>
      </c>
      <c r="Q243" s="169">
        <f>($L243/E243)-1</f>
        <v>-0.7587131367292226</v>
      </c>
      <c r="R243" s="169">
        <f>($L243/F243)-1</f>
        <v>1.6999999999999997</v>
      </c>
      <c r="S243" s="169">
        <f>($L243/G243)-1</f>
        <v>-0.5537102198604833</v>
      </c>
      <c r="T243" s="169"/>
      <c r="U243" s="169">
        <f>($L243/I243)-1</f>
        <v>1.5961538461538463</v>
      </c>
      <c r="V243" s="169"/>
      <c r="W243" s="169">
        <f>($L243/K243)-1</f>
        <v>0.9285714285714286</v>
      </c>
    </row>
    <row r="244" spans="1:23" ht="12.75">
      <c r="A244" s="151"/>
      <c r="B244" s="151"/>
      <c r="C244" s="167"/>
      <c r="D244" s="167"/>
      <c r="E244" s="167"/>
      <c r="F244" s="222"/>
      <c r="G244" s="222"/>
      <c r="H244" s="222"/>
      <c r="I244" s="222"/>
      <c r="J244" s="219"/>
      <c r="K244" s="222"/>
      <c r="L244" s="222"/>
      <c r="M244" s="222"/>
      <c r="N244" s="75"/>
      <c r="O244" s="169"/>
      <c r="P244" s="169"/>
      <c r="Q244" s="169"/>
      <c r="R244" s="169"/>
      <c r="S244" s="169"/>
      <c r="T244" s="169"/>
      <c r="U244" s="169"/>
      <c r="V244" s="169"/>
      <c r="W244" s="169"/>
    </row>
    <row r="245" spans="1:23" ht="12.75">
      <c r="A245" s="151" t="s">
        <v>419</v>
      </c>
      <c r="B245" s="151"/>
      <c r="C245" s="167" t="s">
        <v>17</v>
      </c>
      <c r="D245" s="167">
        <v>0.04</v>
      </c>
      <c r="E245" s="167" t="s">
        <v>17</v>
      </c>
      <c r="F245" s="222" t="s">
        <v>17</v>
      </c>
      <c r="G245" s="222" t="s">
        <v>17</v>
      </c>
      <c r="H245" s="222" t="s">
        <v>17</v>
      </c>
      <c r="I245" s="222" t="s">
        <v>17</v>
      </c>
      <c r="J245" s="254" t="s">
        <v>17</v>
      </c>
      <c r="K245" s="222" t="str">
        <f>'[1]Table 9'!J193</f>
        <v>.</v>
      </c>
      <c r="L245" s="222"/>
      <c r="M245" s="222"/>
      <c r="N245" s="75"/>
      <c r="O245" s="169"/>
      <c r="P245" s="169"/>
      <c r="Q245" s="169"/>
      <c r="R245" s="169"/>
      <c r="S245" s="169"/>
      <c r="T245" s="169"/>
      <c r="U245" s="169"/>
      <c r="V245" s="169"/>
      <c r="W245" s="169"/>
    </row>
    <row r="246" spans="1:23" ht="12.75">
      <c r="A246" s="151"/>
      <c r="B246" s="151"/>
      <c r="C246" s="167"/>
      <c r="D246" s="167"/>
      <c r="E246" s="167"/>
      <c r="F246" s="222"/>
      <c r="G246" s="222"/>
      <c r="H246" s="222"/>
      <c r="I246" s="222"/>
      <c r="J246" s="167"/>
      <c r="K246" s="222"/>
      <c r="L246" s="222"/>
      <c r="M246" s="222"/>
      <c r="N246" s="75"/>
      <c r="O246" s="169"/>
      <c r="P246" s="169"/>
      <c r="Q246" s="169"/>
      <c r="R246" s="169"/>
      <c r="S246" s="169"/>
      <c r="T246" s="169"/>
      <c r="U246" s="169"/>
      <c r="V246" s="169"/>
      <c r="W246" s="169"/>
    </row>
    <row r="247" spans="1:23" ht="12.75">
      <c r="A247" s="151" t="s">
        <v>155</v>
      </c>
      <c r="B247" s="151"/>
      <c r="C247" s="167">
        <v>0.05</v>
      </c>
      <c r="D247" s="167">
        <v>0.11</v>
      </c>
      <c r="E247" s="167">
        <v>0.0594</v>
      </c>
      <c r="F247" s="222">
        <v>0.02</v>
      </c>
      <c r="G247" s="245">
        <v>0.00450952322594482</v>
      </c>
      <c r="H247" s="245" t="s">
        <v>17</v>
      </c>
      <c r="I247" s="222">
        <v>0.013699999999999999</v>
      </c>
      <c r="J247" s="261">
        <v>0.00205466823454477</v>
      </c>
      <c r="K247" s="245">
        <f>'[1]Table 9'!J230/1000</f>
        <v>0.005</v>
      </c>
      <c r="L247" s="245">
        <v>0.001</v>
      </c>
      <c r="M247" s="245"/>
      <c r="N247" s="75"/>
      <c r="O247" s="169">
        <f>($L247/C247)-1</f>
        <v>-0.98</v>
      </c>
      <c r="P247" s="169">
        <f>($L247/D247)-1</f>
        <v>-0.990909090909091</v>
      </c>
      <c r="Q247" s="169">
        <f>($L247/E247)-1</f>
        <v>-0.9831649831649831</v>
      </c>
      <c r="R247" s="169">
        <f>($L247/F247)-1</f>
        <v>-0.95</v>
      </c>
      <c r="S247" s="169">
        <f>($L247/G247)-1</f>
        <v>-0.7782470673958036</v>
      </c>
      <c r="T247" s="169"/>
      <c r="U247" s="169">
        <f>($L247/I247)-1</f>
        <v>-0.927007299270073</v>
      </c>
      <c r="V247" s="169">
        <f>($L247/J247)-1</f>
        <v>-0.5133034213567043</v>
      </c>
      <c r="W247" s="169">
        <f>($L247/K247)-1</f>
        <v>-0.8</v>
      </c>
    </row>
    <row r="248" spans="1:23" ht="12.75">
      <c r="A248" s="151"/>
      <c r="B248" s="151"/>
      <c r="C248" s="167"/>
      <c r="D248" s="167"/>
      <c r="E248" s="167"/>
      <c r="F248" s="222"/>
      <c r="G248" s="222"/>
      <c r="H248" s="222"/>
      <c r="I248" s="222"/>
      <c r="J248" s="167"/>
      <c r="K248" s="222"/>
      <c r="L248" s="222"/>
      <c r="M248" s="222"/>
      <c r="N248" s="75"/>
      <c r="O248" s="169"/>
      <c r="P248" s="169"/>
      <c r="Q248" s="169"/>
      <c r="R248" s="169"/>
      <c r="S248" s="166"/>
      <c r="T248" s="55"/>
      <c r="U248" s="55"/>
      <c r="V248" s="55"/>
      <c r="W248" s="15"/>
    </row>
    <row r="249" spans="1:23" ht="13.5">
      <c r="A249" s="170" t="s">
        <v>168</v>
      </c>
      <c r="B249" s="262"/>
      <c r="C249" s="236">
        <v>2.21</v>
      </c>
      <c r="D249" s="236">
        <v>1.49</v>
      </c>
      <c r="E249" s="236">
        <v>0.8954</v>
      </c>
      <c r="F249" s="248">
        <v>0.54</v>
      </c>
      <c r="G249" s="248">
        <v>1.4146392080938999</v>
      </c>
      <c r="H249" s="248">
        <v>0.81</v>
      </c>
      <c r="I249" s="238">
        <v>0.1341</v>
      </c>
      <c r="J249" s="238">
        <v>0.28</v>
      </c>
      <c r="K249" s="248">
        <f>K230+K232+K241+K243+K247</f>
        <v>0.8822</v>
      </c>
      <c r="L249" s="248">
        <v>0.964</v>
      </c>
      <c r="M249" s="249"/>
      <c r="N249" s="184"/>
      <c r="O249" s="200">
        <f>($L249/C249)-1</f>
        <v>-0.5638009049773756</v>
      </c>
      <c r="P249" s="200">
        <f aca="true" t="shared" si="47" ref="P249:W249">($L249/D249)-1</f>
        <v>-0.3530201342281879</v>
      </c>
      <c r="Q249" s="200">
        <f t="shared" si="47"/>
        <v>0.07661380388653116</v>
      </c>
      <c r="R249" s="200">
        <f t="shared" si="47"/>
        <v>0.785185185185185</v>
      </c>
      <c r="S249" s="200">
        <f t="shared" si="47"/>
        <v>-0.31855416244336676</v>
      </c>
      <c r="T249" s="200">
        <f t="shared" si="47"/>
        <v>0.19012345679012332</v>
      </c>
      <c r="U249" s="200">
        <f t="shared" si="47"/>
        <v>6.188665175242356</v>
      </c>
      <c r="V249" s="200">
        <f t="shared" si="47"/>
        <v>2.4428571428571426</v>
      </c>
      <c r="W249" s="200">
        <f t="shared" si="47"/>
        <v>0.09272273860802538</v>
      </c>
    </row>
    <row r="250" spans="1:23" ht="12.75">
      <c r="A250" s="162"/>
      <c r="B250" s="151"/>
      <c r="C250" s="164"/>
      <c r="D250" s="164"/>
      <c r="E250" s="164"/>
      <c r="F250" s="263"/>
      <c r="G250" s="222"/>
      <c r="H250" s="222"/>
      <c r="I250" s="222"/>
      <c r="J250" s="167"/>
      <c r="K250" s="222"/>
      <c r="L250" s="222"/>
      <c r="M250" s="222"/>
      <c r="N250" s="75"/>
      <c r="O250" s="166"/>
      <c r="P250" s="169"/>
      <c r="Q250" s="169"/>
      <c r="R250" s="169"/>
      <c r="S250" s="166"/>
      <c r="T250" s="55"/>
      <c r="U250" s="55"/>
      <c r="V250" s="55"/>
      <c r="W250" s="15"/>
    </row>
    <row r="251" spans="1:23" ht="12.75">
      <c r="A251" s="151" t="s">
        <v>478</v>
      </c>
      <c r="B251" s="151"/>
      <c r="C251" s="166">
        <v>906</v>
      </c>
      <c r="D251" s="168">
        <v>1062</v>
      </c>
      <c r="E251" s="168">
        <v>610.3</v>
      </c>
      <c r="F251" s="166">
        <v>193</v>
      </c>
      <c r="G251" s="166">
        <v>739</v>
      </c>
      <c r="H251" s="166">
        <v>131</v>
      </c>
      <c r="I251" s="166">
        <v>111</v>
      </c>
      <c r="J251" s="32">
        <v>255.20038558625316</v>
      </c>
      <c r="K251" s="252">
        <v>470.5997280196468</v>
      </c>
      <c r="L251" s="253">
        <v>439.40386984750063</v>
      </c>
      <c r="M251" s="252"/>
      <c r="N251" s="75"/>
      <c r="O251" s="169">
        <f>($L251/C251)-1</f>
        <v>-0.5150067661727367</v>
      </c>
      <c r="P251" s="169">
        <f aca="true" t="shared" si="48" ref="P251:W251">($L251/D251)-1</f>
        <v>-0.586248710124764</v>
      </c>
      <c r="Q251" s="169">
        <f t="shared" si="48"/>
        <v>-0.28001987572095577</v>
      </c>
      <c r="R251" s="169">
        <f t="shared" si="48"/>
        <v>1.2767039888471534</v>
      </c>
      <c r="S251" s="169">
        <f t="shared" si="48"/>
        <v>-0.40540748329160947</v>
      </c>
      <c r="T251" s="169">
        <f t="shared" si="48"/>
        <v>2.3542280141030583</v>
      </c>
      <c r="U251" s="169">
        <f t="shared" si="48"/>
        <v>2.9585934220495553</v>
      </c>
      <c r="V251" s="169">
        <f t="shared" si="48"/>
        <v>0.7217993963374714</v>
      </c>
      <c r="W251" s="169">
        <f t="shared" si="48"/>
        <v>-0.0662895796889279</v>
      </c>
    </row>
    <row r="252" spans="1:23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72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77" t="s">
        <v>567</v>
      </c>
      <c r="B254" s="72"/>
      <c r="C254" s="72"/>
      <c r="D254" s="72"/>
      <c r="E254" s="72"/>
      <c r="F254" s="72"/>
      <c r="G254" s="72"/>
      <c r="H254" s="72"/>
      <c r="I254" s="15"/>
      <c r="J254" s="15"/>
      <c r="K254" s="72"/>
      <c r="L254" s="72"/>
      <c r="M254" s="72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72"/>
      <c r="L255" s="72"/>
      <c r="M255" s="72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4" ht="12.75">
      <c r="A256" s="17"/>
      <c r="B256" s="17"/>
      <c r="C256" s="339" t="s">
        <v>440</v>
      </c>
      <c r="D256" s="339"/>
      <c r="E256" s="339"/>
      <c r="F256" s="339"/>
      <c r="G256" s="339"/>
      <c r="H256" s="17"/>
      <c r="I256" s="15"/>
      <c r="J256" s="339" t="s">
        <v>441</v>
      </c>
      <c r="K256" s="339"/>
      <c r="L256" s="339"/>
      <c r="M256" s="339"/>
      <c r="N256" s="17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12.75">
      <c r="A257" s="17"/>
      <c r="B257" s="17"/>
      <c r="C257" s="17">
        <v>1998</v>
      </c>
      <c r="D257" s="17">
        <v>2000</v>
      </c>
      <c r="E257" s="17">
        <v>2002</v>
      </c>
      <c r="F257" s="161">
        <v>2004</v>
      </c>
      <c r="G257" s="161">
        <v>2006</v>
      </c>
      <c r="H257" s="161">
        <v>2008</v>
      </c>
      <c r="I257" s="15"/>
      <c r="J257" s="155" t="s">
        <v>446</v>
      </c>
      <c r="K257" s="17" t="s">
        <v>447</v>
      </c>
      <c r="L257" s="17" t="s">
        <v>448</v>
      </c>
      <c r="M257" s="17" t="s">
        <v>449</v>
      </c>
      <c r="N257" s="17" t="s">
        <v>450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12.75">
      <c r="A258" s="17"/>
      <c r="B258" s="17"/>
      <c r="C258" s="17"/>
      <c r="D258" s="17"/>
      <c r="E258" s="17"/>
      <c r="F258" s="17"/>
      <c r="G258" s="187"/>
      <c r="H258" s="187"/>
      <c r="I258" s="15"/>
      <c r="J258" s="17"/>
      <c r="K258" s="264"/>
      <c r="L258" s="5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12.75">
      <c r="A259" s="83" t="s">
        <v>218</v>
      </c>
      <c r="B259" s="17"/>
      <c r="C259" s="17" t="s">
        <v>467</v>
      </c>
      <c r="D259" s="17" t="s">
        <v>467</v>
      </c>
      <c r="E259" s="17" t="s">
        <v>467</v>
      </c>
      <c r="F259" s="17" t="s">
        <v>467</v>
      </c>
      <c r="G259" s="155" t="s">
        <v>467</v>
      </c>
      <c r="H259" s="191" t="s">
        <v>467</v>
      </c>
      <c r="I259" s="15"/>
      <c r="J259" s="17" t="s">
        <v>467</v>
      </c>
      <c r="K259" s="17" t="s">
        <v>467</v>
      </c>
      <c r="L259" s="17" t="s">
        <v>467</v>
      </c>
      <c r="M259" s="191" t="s">
        <v>467</v>
      </c>
      <c r="N259" s="191" t="s">
        <v>467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12.75">
      <c r="A260" s="15"/>
      <c r="B260" s="15"/>
      <c r="C260" s="15"/>
      <c r="D260" s="15"/>
      <c r="E260" s="15"/>
      <c r="F260" s="182"/>
      <c r="G260" s="182"/>
      <c r="H260" s="182"/>
      <c r="I260" s="15"/>
      <c r="J260" s="182"/>
      <c r="K260" s="15"/>
      <c r="L260" s="15"/>
      <c r="M260" s="72"/>
      <c r="N260" s="72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12.75">
      <c r="A261" s="15" t="s">
        <v>150</v>
      </c>
      <c r="B261" s="15"/>
      <c r="C261" s="29">
        <v>314</v>
      </c>
      <c r="D261" s="29">
        <v>138.2</v>
      </c>
      <c r="E261" s="55">
        <v>302.7</v>
      </c>
      <c r="F261" s="265">
        <v>676.6519386666669</v>
      </c>
      <c r="G261" s="265">
        <f>'[1]Table 8'!K68</f>
        <v>19</v>
      </c>
      <c r="H261" s="265">
        <v>8</v>
      </c>
      <c r="I261" s="55"/>
      <c r="J261" s="169">
        <f>($H261/C261)-1</f>
        <v>-0.9745222929936306</v>
      </c>
      <c r="K261" s="169">
        <f>($H261/D261)-1</f>
        <v>-0.9421128798842258</v>
      </c>
      <c r="L261" s="169">
        <f>($H261/E261)-1</f>
        <v>-0.973571192599934</v>
      </c>
      <c r="M261" s="169">
        <f>($H261/F261)-1</f>
        <v>-0.9881770825695647</v>
      </c>
      <c r="N261" s="169">
        <f>($H261/G261)-1</f>
        <v>-0.5789473684210527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12.75">
      <c r="A262" s="15"/>
      <c r="B262" s="15"/>
      <c r="C262" s="29"/>
      <c r="D262" s="29"/>
      <c r="E262" s="55"/>
      <c r="F262" s="266"/>
      <c r="G262" s="266"/>
      <c r="H262" s="266"/>
      <c r="I262" s="55"/>
      <c r="J262" s="169"/>
      <c r="K262" s="169"/>
      <c r="L262" s="169"/>
      <c r="M262" s="169"/>
      <c r="N262" s="169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12.75">
      <c r="A263" s="15" t="s">
        <v>222</v>
      </c>
      <c r="B263" s="15"/>
      <c r="C263" s="29">
        <v>444</v>
      </c>
      <c r="D263" s="29">
        <v>198.6</v>
      </c>
      <c r="E263" s="55">
        <v>241.1</v>
      </c>
      <c r="F263" s="265">
        <v>321.5047706666667</v>
      </c>
      <c r="G263" s="265">
        <f>'[1]Table 8'!K154</f>
        <v>120</v>
      </c>
      <c r="H263" s="265">
        <v>63</v>
      </c>
      <c r="I263" s="55"/>
      <c r="J263" s="169">
        <f>($H263/C263)-1</f>
        <v>-0.8581081081081081</v>
      </c>
      <c r="K263" s="169">
        <f>($H263/D263)-1</f>
        <v>-0.6827794561933535</v>
      </c>
      <c r="L263" s="169">
        <f>($H263/E263)-1</f>
        <v>-0.7386976358357529</v>
      </c>
      <c r="M263" s="169">
        <f>($H263/F263)-1</f>
        <v>-0.8040464535895866</v>
      </c>
      <c r="N263" s="169">
        <f>($H263/G263)-1</f>
        <v>-0.475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12.75">
      <c r="A264" s="15"/>
      <c r="B264" s="15"/>
      <c r="C264" s="55"/>
      <c r="D264" s="55"/>
      <c r="E264" s="55"/>
      <c r="F264" s="266"/>
      <c r="G264" s="266"/>
      <c r="H264" s="266"/>
      <c r="I264" s="55"/>
      <c r="J264" s="169"/>
      <c r="K264" s="169"/>
      <c r="L264" s="169"/>
      <c r="M264" s="169"/>
      <c r="N264" s="169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12.75">
      <c r="A265" s="15" t="s">
        <v>152</v>
      </c>
      <c r="B265" s="15"/>
      <c r="C265" s="55"/>
      <c r="D265" s="55"/>
      <c r="E265" s="55"/>
      <c r="F265" s="32"/>
      <c r="G265" s="32"/>
      <c r="H265" s="32"/>
      <c r="I265" s="55"/>
      <c r="J265" s="169"/>
      <c r="K265" s="169"/>
      <c r="L265" s="169"/>
      <c r="M265" s="169"/>
      <c r="N265" s="169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12.75">
      <c r="A266" s="15"/>
      <c r="B266" s="15"/>
      <c r="C266" s="55"/>
      <c r="D266" s="55"/>
      <c r="E266" s="55"/>
      <c r="F266" s="266"/>
      <c r="G266" s="266"/>
      <c r="H266" s="266"/>
      <c r="I266" s="55"/>
      <c r="J266" s="169"/>
      <c r="K266" s="169"/>
      <c r="L266" s="169"/>
      <c r="M266" s="169"/>
      <c r="N266" s="169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12.75">
      <c r="A267" s="198" t="s">
        <v>468</v>
      </c>
      <c r="B267" s="198"/>
      <c r="C267" s="228">
        <v>19</v>
      </c>
      <c r="D267" s="228">
        <v>18.3</v>
      </c>
      <c r="E267" s="228">
        <v>54.2</v>
      </c>
      <c r="F267" s="228" t="s">
        <v>17</v>
      </c>
      <c r="G267" s="228"/>
      <c r="H267" s="228"/>
      <c r="I267" s="55"/>
      <c r="J267" s="55" t="s">
        <v>17</v>
      </c>
      <c r="K267" s="55" t="s">
        <v>17</v>
      </c>
      <c r="L267" s="55" t="s">
        <v>17</v>
      </c>
      <c r="M267" s="55" t="s">
        <v>17</v>
      </c>
      <c r="N267" s="55" t="s">
        <v>17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12.75">
      <c r="A268" s="198" t="s">
        <v>469</v>
      </c>
      <c r="B268" s="198"/>
      <c r="C268" s="228" t="s">
        <v>17</v>
      </c>
      <c r="D268" s="228" t="s">
        <v>17</v>
      </c>
      <c r="E268" s="228" t="s">
        <v>17</v>
      </c>
      <c r="F268" s="228" t="s">
        <v>17</v>
      </c>
      <c r="G268" s="228"/>
      <c r="H268" s="228"/>
      <c r="I268" s="55"/>
      <c r="J268" s="55" t="s">
        <v>17</v>
      </c>
      <c r="K268" s="55" t="s">
        <v>17</v>
      </c>
      <c r="L268" s="55" t="s">
        <v>17</v>
      </c>
      <c r="M268" s="55" t="s">
        <v>17</v>
      </c>
      <c r="N268" s="55" t="s">
        <v>17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12.75">
      <c r="A269" s="198" t="s">
        <v>470</v>
      </c>
      <c r="B269" s="198"/>
      <c r="C269" s="228">
        <v>22</v>
      </c>
      <c r="D269" s="228" t="s">
        <v>17</v>
      </c>
      <c r="E269" s="228" t="s">
        <v>17</v>
      </c>
      <c r="F269" s="228" t="s">
        <v>17</v>
      </c>
      <c r="G269" s="228"/>
      <c r="H269" s="228"/>
      <c r="I269" s="55"/>
      <c r="J269" s="55" t="s">
        <v>17</v>
      </c>
      <c r="K269" s="55" t="s">
        <v>17</v>
      </c>
      <c r="L269" s="55" t="s">
        <v>17</v>
      </c>
      <c r="M269" s="55" t="s">
        <v>17</v>
      </c>
      <c r="N269" s="55" t="s">
        <v>17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12.75">
      <c r="A270" s="198" t="s">
        <v>471</v>
      </c>
      <c r="B270" s="198"/>
      <c r="C270" s="228">
        <v>64</v>
      </c>
      <c r="D270" s="228" t="s">
        <v>17</v>
      </c>
      <c r="E270" s="228">
        <v>66.1</v>
      </c>
      <c r="F270" s="230">
        <v>197.2</v>
      </c>
      <c r="G270" s="230">
        <f>'[1]Table 8'!K171</f>
        <v>12</v>
      </c>
      <c r="H270" s="230">
        <v>8</v>
      </c>
      <c r="I270" s="55"/>
      <c r="J270" s="169">
        <f>($H270/C270)-1</f>
        <v>-0.875</v>
      </c>
      <c r="K270" s="169"/>
      <c r="L270" s="169">
        <f>($H270/E270)-1</f>
        <v>-0.8789712556732223</v>
      </c>
      <c r="M270" s="169">
        <f>($H270/F270)-1</f>
        <v>-0.9594320486815415</v>
      </c>
      <c r="N270" s="169">
        <f>($H270/G270)-1</f>
        <v>-0.33333333333333337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12.75">
      <c r="A271" s="15" t="s">
        <v>476</v>
      </c>
      <c r="B271" s="15"/>
      <c r="C271" s="55" t="s">
        <v>17</v>
      </c>
      <c r="D271" s="55" t="s">
        <v>17</v>
      </c>
      <c r="E271" s="55" t="s">
        <v>17</v>
      </c>
      <c r="F271" s="55" t="s">
        <v>17</v>
      </c>
      <c r="G271" s="55"/>
      <c r="H271" s="55"/>
      <c r="I271" s="55"/>
      <c r="J271" s="55" t="s">
        <v>17</v>
      </c>
      <c r="K271" s="55" t="s">
        <v>17</v>
      </c>
      <c r="L271" s="55" t="s">
        <v>17</v>
      </c>
      <c r="M271" s="55" t="s">
        <v>17</v>
      </c>
      <c r="N271" s="55" t="s">
        <v>17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12.75">
      <c r="A272" s="15"/>
      <c r="B272" s="15"/>
      <c r="C272" s="55"/>
      <c r="D272" s="55"/>
      <c r="E272" s="55"/>
      <c r="F272" s="55"/>
      <c r="G272" s="55"/>
      <c r="H272" s="55"/>
      <c r="I272" s="55"/>
      <c r="J272" s="169"/>
      <c r="K272" s="169"/>
      <c r="L272" s="169"/>
      <c r="M272" s="169"/>
      <c r="N272" s="169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12.75">
      <c r="A273" s="15" t="s">
        <v>234</v>
      </c>
      <c r="B273" s="15"/>
      <c r="C273" s="55">
        <v>105</v>
      </c>
      <c r="D273" s="55">
        <v>18.3</v>
      </c>
      <c r="E273" s="55">
        <v>120.3</v>
      </c>
      <c r="F273" s="265">
        <v>197.2</v>
      </c>
      <c r="G273" s="266">
        <f>'[1]Table 8'!K171</f>
        <v>12</v>
      </c>
      <c r="H273" s="266">
        <v>8</v>
      </c>
      <c r="I273" s="55"/>
      <c r="J273" s="169">
        <f>($H273/C273)-1</f>
        <v>-0.9238095238095239</v>
      </c>
      <c r="K273" s="169">
        <f>($H273/D273)-1</f>
        <v>-0.5628415300546448</v>
      </c>
      <c r="L273" s="169">
        <f>($H273/E273)-1</f>
        <v>-0.9334995843724023</v>
      </c>
      <c r="M273" s="169">
        <f>($H273/F273)-1</f>
        <v>-0.9594320486815415</v>
      </c>
      <c r="N273" s="169">
        <f>($H273/G273)-1</f>
        <v>-0.33333333333333337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12.75">
      <c r="A274" s="15"/>
      <c r="B274" s="15"/>
      <c r="C274" s="55"/>
      <c r="D274" s="55"/>
      <c r="E274" s="55"/>
      <c r="F274" s="266"/>
      <c r="G274" s="266"/>
      <c r="H274" s="266"/>
      <c r="I274" s="55"/>
      <c r="J274" s="169"/>
      <c r="K274" s="169"/>
      <c r="L274" s="169"/>
      <c r="M274" s="169"/>
      <c r="N274" s="169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12.75">
      <c r="A275" s="15" t="s">
        <v>153</v>
      </c>
      <c r="B275" s="15"/>
      <c r="C275" s="55" t="s">
        <v>17</v>
      </c>
      <c r="D275" s="55" t="s">
        <v>17</v>
      </c>
      <c r="E275" s="55" t="s">
        <v>17</v>
      </c>
      <c r="F275" s="55" t="s">
        <v>17</v>
      </c>
      <c r="G275" s="55" t="s">
        <v>17</v>
      </c>
      <c r="H275" s="55"/>
      <c r="I275" s="55"/>
      <c r="J275" s="55" t="s">
        <v>17</v>
      </c>
      <c r="K275" s="55" t="s">
        <v>17</v>
      </c>
      <c r="L275" s="55" t="s">
        <v>17</v>
      </c>
      <c r="M275" s="55" t="s">
        <v>17</v>
      </c>
      <c r="N275" s="55" t="s">
        <v>17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12.75">
      <c r="A276" s="15"/>
      <c r="B276" s="15"/>
      <c r="C276" s="55"/>
      <c r="D276" s="55"/>
      <c r="E276" s="55"/>
      <c r="F276" s="266"/>
      <c r="G276" s="266"/>
      <c r="H276" s="266"/>
      <c r="I276" s="55"/>
      <c r="J276" s="169"/>
      <c r="K276" s="169"/>
      <c r="L276" s="169"/>
      <c r="M276" s="169"/>
      <c r="N276" s="169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12.75">
      <c r="A277" s="15" t="s">
        <v>419</v>
      </c>
      <c r="B277" s="15"/>
      <c r="C277" s="55" t="s">
        <v>17</v>
      </c>
      <c r="D277" s="55" t="s">
        <v>17</v>
      </c>
      <c r="E277" s="55" t="s">
        <v>17</v>
      </c>
      <c r="F277" s="55" t="s">
        <v>17</v>
      </c>
      <c r="G277" s="55" t="s">
        <v>17</v>
      </c>
      <c r="H277" s="55"/>
      <c r="I277" s="55"/>
      <c r="J277" s="55" t="s">
        <v>17</v>
      </c>
      <c r="K277" s="55" t="s">
        <v>17</v>
      </c>
      <c r="L277" s="55" t="s">
        <v>17</v>
      </c>
      <c r="M277" s="55" t="s">
        <v>17</v>
      </c>
      <c r="N277" s="55" t="s">
        <v>17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12.75">
      <c r="A278" s="15"/>
      <c r="B278" s="15"/>
      <c r="C278" s="55"/>
      <c r="D278" s="55"/>
      <c r="E278" s="55"/>
      <c r="F278" s="266"/>
      <c r="G278" s="266"/>
      <c r="H278" s="266"/>
      <c r="I278" s="55"/>
      <c r="J278" s="169"/>
      <c r="K278" s="169"/>
      <c r="L278" s="169"/>
      <c r="M278" s="169"/>
      <c r="N278" s="169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12.75">
      <c r="A279" s="15" t="s">
        <v>155</v>
      </c>
      <c r="B279" s="15"/>
      <c r="C279" s="55" t="s">
        <v>17</v>
      </c>
      <c r="D279" s="29">
        <v>104.8</v>
      </c>
      <c r="E279" s="55">
        <v>137.9</v>
      </c>
      <c r="F279" s="55">
        <v>15.1</v>
      </c>
      <c r="G279" s="55" t="str">
        <f>'[1]Table 8'!K230</f>
        <v>.</v>
      </c>
      <c r="H279" s="55">
        <v>8</v>
      </c>
      <c r="I279" s="55"/>
      <c r="J279" s="169"/>
      <c r="K279" s="169">
        <f>($H279/D279)-1</f>
        <v>-0.9236641221374046</v>
      </c>
      <c r="L279" s="169">
        <f>($H279/E279)-1</f>
        <v>-0.9419869470630892</v>
      </c>
      <c r="M279" s="169">
        <f>($H279/F279)-1</f>
        <v>-0.4701986754966887</v>
      </c>
      <c r="N279" s="169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12.75">
      <c r="A280" s="15"/>
      <c r="B280" s="15"/>
      <c r="C280" s="55"/>
      <c r="D280" s="55"/>
      <c r="E280" s="55"/>
      <c r="F280" s="267"/>
      <c r="G280" s="267"/>
      <c r="H280" s="267"/>
      <c r="I280" s="55"/>
      <c r="J280" s="194"/>
      <c r="K280" s="88"/>
      <c r="L280" s="88"/>
      <c r="M280" s="88"/>
      <c r="N280" s="5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13.5">
      <c r="A281" s="30" t="s">
        <v>168</v>
      </c>
      <c r="B281" s="268"/>
      <c r="C281" s="269">
        <v>863</v>
      </c>
      <c r="D281" s="269">
        <v>459.9</v>
      </c>
      <c r="E281" s="269">
        <v>802</v>
      </c>
      <c r="F281" s="270">
        <v>1210.4788160000005</v>
      </c>
      <c r="G281" s="270">
        <f>G261+G263+G273</f>
        <v>151</v>
      </c>
      <c r="H281" s="270">
        <v>88</v>
      </c>
      <c r="I281" s="228"/>
      <c r="J281" s="200">
        <f>($H281/C281)-1</f>
        <v>-0.8980301274623407</v>
      </c>
      <c r="K281" s="200">
        <f>($H281/D281)-1</f>
        <v>-0.8086540552293977</v>
      </c>
      <c r="L281" s="200">
        <f>($H281/E281)-1</f>
        <v>-0.8902743142144638</v>
      </c>
      <c r="M281" s="200">
        <f>($H281/F281)-1</f>
        <v>-0.9273014952126184</v>
      </c>
      <c r="N281" s="200">
        <f>($H281/G281)-1</f>
        <v>-0.41721854304635764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12.75">
      <c r="A282" s="15"/>
      <c r="B282" s="15"/>
      <c r="C282" s="55"/>
      <c r="D282" s="55"/>
      <c r="E282" s="55"/>
      <c r="F282" s="271"/>
      <c r="G282" s="271"/>
      <c r="H282" s="271"/>
      <c r="I282" s="55"/>
      <c r="J282" s="271"/>
      <c r="K282" s="55"/>
      <c r="L282" s="55"/>
      <c r="M282" s="55"/>
      <c r="N282" s="5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12.75">
      <c r="A283" s="15" t="s">
        <v>478</v>
      </c>
      <c r="B283" s="15"/>
      <c r="C283" s="55">
        <v>199</v>
      </c>
      <c r="D283" s="55">
        <v>273</v>
      </c>
      <c r="E283" s="55">
        <v>197</v>
      </c>
      <c r="F283" s="32">
        <v>211.74206533333336</v>
      </c>
      <c r="G283" s="32">
        <f>'[1]Table 3'!G16</f>
        <v>82.86888262585035</v>
      </c>
      <c r="H283" s="32">
        <v>55</v>
      </c>
      <c r="I283" s="55"/>
      <c r="J283" s="169">
        <f>($H283/C283)-1</f>
        <v>-0.7236180904522613</v>
      </c>
      <c r="K283" s="169">
        <f>($H283/D283)-1</f>
        <v>-0.7985347985347986</v>
      </c>
      <c r="L283" s="169">
        <f>($H283/E283)-1</f>
        <v>-0.7208121827411167</v>
      </c>
      <c r="M283" s="169">
        <f>($H283/F283)-1</f>
        <v>-0.7402500069439832</v>
      </c>
      <c r="N283" s="169">
        <f>($H283/G283)-1</f>
        <v>-0.33630093399083494</v>
      </c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12.75">
      <c r="A286" s="77" t="s">
        <v>568</v>
      </c>
      <c r="B286" s="72"/>
      <c r="C286" s="72"/>
      <c r="D286" s="72"/>
      <c r="E286" s="75"/>
      <c r="F286" s="75"/>
      <c r="G286" s="75"/>
      <c r="H286" s="75"/>
      <c r="I286" s="7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12.75">
      <c r="A287" s="15"/>
      <c r="B287" s="15"/>
      <c r="C287" s="15"/>
      <c r="D287" s="15"/>
      <c r="E287" s="55"/>
      <c r="F287" s="55"/>
      <c r="G287" s="55"/>
      <c r="H287" s="55"/>
      <c r="I287" s="5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12.75">
      <c r="A288" s="17"/>
      <c r="B288" s="17" t="s">
        <v>195</v>
      </c>
      <c r="C288" s="339" t="s">
        <v>440</v>
      </c>
      <c r="D288" s="339"/>
      <c r="E288" s="339"/>
      <c r="F288" s="339"/>
      <c r="G288" s="339"/>
      <c r="H288" s="17"/>
      <c r="I288" s="15"/>
      <c r="J288" s="339" t="s">
        <v>441</v>
      </c>
      <c r="K288" s="339"/>
      <c r="L288" s="339"/>
      <c r="M288" s="339"/>
      <c r="N288" s="17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12.75">
      <c r="A289" s="17"/>
      <c r="B289" s="17"/>
      <c r="C289" s="17">
        <v>1998</v>
      </c>
      <c r="D289" s="17">
        <v>2000</v>
      </c>
      <c r="E289" s="17">
        <v>2002</v>
      </c>
      <c r="F289" s="161">
        <v>2004</v>
      </c>
      <c r="G289" s="129">
        <v>2006</v>
      </c>
      <c r="H289" s="161">
        <v>2008</v>
      </c>
      <c r="I289" s="55"/>
      <c r="J289" s="155" t="s">
        <v>446</v>
      </c>
      <c r="K289" s="17" t="s">
        <v>447</v>
      </c>
      <c r="L289" s="17" t="s">
        <v>448</v>
      </c>
      <c r="M289" s="17" t="s">
        <v>449</v>
      </c>
      <c r="N289" s="17" t="s">
        <v>450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12.75">
      <c r="A290" s="17"/>
      <c r="B290" s="17"/>
      <c r="C290" s="17"/>
      <c r="D290" s="17"/>
      <c r="E290" s="264"/>
      <c r="F290" s="167"/>
      <c r="G290" s="222"/>
      <c r="H290" s="222"/>
      <c r="I290" s="55"/>
      <c r="J290" s="17"/>
      <c r="K290" s="264"/>
      <c r="L290" s="55"/>
      <c r="M290" s="55"/>
      <c r="N290" s="5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12.75">
      <c r="A291" s="83" t="s">
        <v>218</v>
      </c>
      <c r="B291" s="17"/>
      <c r="C291" s="17" t="s">
        <v>479</v>
      </c>
      <c r="D291" s="17" t="s">
        <v>479</v>
      </c>
      <c r="E291" s="17" t="s">
        <v>479</v>
      </c>
      <c r="F291" s="214" t="s">
        <v>479</v>
      </c>
      <c r="G291" s="215" t="s">
        <v>479</v>
      </c>
      <c r="H291" s="215" t="s">
        <v>479</v>
      </c>
      <c r="I291" s="55"/>
      <c r="J291" s="214" t="s">
        <v>479</v>
      </c>
      <c r="K291" s="214" t="s">
        <v>479</v>
      </c>
      <c r="L291" s="214" t="s">
        <v>479</v>
      </c>
      <c r="M291" s="215" t="s">
        <v>479</v>
      </c>
      <c r="N291" s="215" t="s">
        <v>479</v>
      </c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12.75">
      <c r="A292" s="15"/>
      <c r="B292" s="1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12.75">
      <c r="A293" s="15" t="s">
        <v>150</v>
      </c>
      <c r="B293" s="15"/>
      <c r="C293" s="266">
        <v>0.199</v>
      </c>
      <c r="D293" s="266">
        <v>0.0536</v>
      </c>
      <c r="E293" s="55">
        <v>0.1055</v>
      </c>
      <c r="F293" s="261">
        <v>0.5403449232</v>
      </c>
      <c r="G293" s="261">
        <f>'[1]Table 9'!K68/1000</f>
        <v>0.009</v>
      </c>
      <c r="H293" s="261">
        <v>0.006</v>
      </c>
      <c r="I293" s="55"/>
      <c r="J293" s="169">
        <f>($H293/C293)-1</f>
        <v>-0.9698492462311558</v>
      </c>
      <c r="K293" s="169">
        <f>($H293/D293)-1</f>
        <v>-0.8880597014925373</v>
      </c>
      <c r="L293" s="169">
        <f>($H293/E293)-1</f>
        <v>-0.943127962085308</v>
      </c>
      <c r="M293" s="169">
        <f>($H293/F293)-1</f>
        <v>-0.9888959815436644</v>
      </c>
      <c r="N293" s="169">
        <f>($H293/G293)-1</f>
        <v>-0.33333333333333326</v>
      </c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12.75">
      <c r="A294" s="15"/>
      <c r="B294" s="15"/>
      <c r="C294" s="266"/>
      <c r="D294" s="266"/>
      <c r="E294" s="55"/>
      <c r="F294" s="266"/>
      <c r="G294" s="266"/>
      <c r="H294" s="266"/>
      <c r="I294" s="15"/>
      <c r="J294" s="169"/>
      <c r="K294" s="169"/>
      <c r="L294" s="169"/>
      <c r="M294" s="169"/>
      <c r="N294" s="169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12.75">
      <c r="A295" s="15" t="s">
        <v>222</v>
      </c>
      <c r="B295" s="15"/>
      <c r="C295" s="266">
        <v>0.409</v>
      </c>
      <c r="D295" s="266">
        <v>0.1965</v>
      </c>
      <c r="E295" s="55">
        <v>0.2545</v>
      </c>
      <c r="F295" s="272">
        <v>0.196534267466755</v>
      </c>
      <c r="G295" s="272">
        <f>'[1]Table 9'!K155/1000</f>
        <v>0.098</v>
      </c>
      <c r="H295" s="272">
        <v>0.062</v>
      </c>
      <c r="I295" s="55"/>
      <c r="J295" s="169">
        <f>($H295/C295)-1</f>
        <v>-0.8484107579462102</v>
      </c>
      <c r="K295" s="169">
        <f>($H295/D295)-1</f>
        <v>-0.6844783715012723</v>
      </c>
      <c r="L295" s="169">
        <f>($H295/E295)-1</f>
        <v>-0.756385068762279</v>
      </c>
      <c r="M295" s="169">
        <f>($H295/F295)-1</f>
        <v>-0.6845333854540777</v>
      </c>
      <c r="N295" s="169">
        <f>($H295/G295)-1</f>
        <v>-0.3673469387755103</v>
      </c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12.75">
      <c r="A296" s="15"/>
      <c r="B296" s="15"/>
      <c r="C296" s="266"/>
      <c r="D296" s="266"/>
      <c r="E296" s="55"/>
      <c r="F296" s="266"/>
      <c r="G296" s="266"/>
      <c r="H296" s="266"/>
      <c r="I296" s="15"/>
      <c r="J296" s="169" t="s">
        <v>17</v>
      </c>
      <c r="K296" s="169" t="s">
        <v>17</v>
      </c>
      <c r="L296" s="169" t="s">
        <v>17</v>
      </c>
      <c r="M296" s="169" t="s">
        <v>17</v>
      </c>
      <c r="N296" s="169" t="s">
        <v>17</v>
      </c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12.75">
      <c r="A297" s="15" t="s">
        <v>152</v>
      </c>
      <c r="B297" s="15"/>
      <c r="C297" s="266"/>
      <c r="D297" s="266"/>
      <c r="E297" s="55"/>
      <c r="F297" s="266"/>
      <c r="G297" s="266"/>
      <c r="H297" s="266"/>
      <c r="I297" s="55"/>
      <c r="J297" s="169" t="s">
        <v>17</v>
      </c>
      <c r="K297" s="169" t="s">
        <v>17</v>
      </c>
      <c r="L297" s="169" t="s">
        <v>17</v>
      </c>
      <c r="M297" s="169" t="s">
        <v>17</v>
      </c>
      <c r="N297" s="169" t="s">
        <v>17</v>
      </c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12.75">
      <c r="A298" s="15"/>
      <c r="B298" s="15"/>
      <c r="C298" s="266"/>
      <c r="D298" s="266"/>
      <c r="E298" s="55"/>
      <c r="F298" s="266"/>
      <c r="G298" s="266"/>
      <c r="H298" s="266"/>
      <c r="I298" s="55"/>
      <c r="J298" s="169" t="s">
        <v>17</v>
      </c>
      <c r="K298" s="169" t="s">
        <v>17</v>
      </c>
      <c r="L298" s="169" t="s">
        <v>17</v>
      </c>
      <c r="M298" s="169" t="s">
        <v>17</v>
      </c>
      <c r="N298" s="169" t="s">
        <v>17</v>
      </c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12.75">
      <c r="A299" s="198" t="s">
        <v>468</v>
      </c>
      <c r="B299" s="198"/>
      <c r="C299" s="273">
        <v>0.003</v>
      </c>
      <c r="D299" s="273">
        <v>0.005</v>
      </c>
      <c r="E299" s="228">
        <v>0.003</v>
      </c>
      <c r="F299" s="228" t="s">
        <v>17</v>
      </c>
      <c r="G299" s="228" t="s">
        <v>17</v>
      </c>
      <c r="H299" s="228"/>
      <c r="I299" s="55"/>
      <c r="J299" s="169" t="s">
        <v>17</v>
      </c>
      <c r="K299" s="169" t="s">
        <v>17</v>
      </c>
      <c r="L299" s="169" t="s">
        <v>17</v>
      </c>
      <c r="M299" s="169" t="s">
        <v>17</v>
      </c>
      <c r="N299" s="169" t="s">
        <v>17</v>
      </c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12.75">
      <c r="A300" s="198" t="s">
        <v>469</v>
      </c>
      <c r="B300" s="198"/>
      <c r="C300" s="230" t="s">
        <v>17</v>
      </c>
      <c r="D300" s="230" t="s">
        <v>17</v>
      </c>
      <c r="E300" s="228" t="s">
        <v>17</v>
      </c>
      <c r="F300" s="228" t="s">
        <v>17</v>
      </c>
      <c r="G300" s="228" t="s">
        <v>17</v>
      </c>
      <c r="H300" s="228"/>
      <c r="I300" s="55"/>
      <c r="J300" s="169" t="s">
        <v>17</v>
      </c>
      <c r="K300" s="169" t="s">
        <v>17</v>
      </c>
      <c r="L300" s="169" t="s">
        <v>17</v>
      </c>
      <c r="M300" s="169" t="s">
        <v>17</v>
      </c>
      <c r="N300" s="169" t="s">
        <v>17</v>
      </c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12.75">
      <c r="A301" s="198" t="s">
        <v>470</v>
      </c>
      <c r="B301" s="198"/>
      <c r="C301" s="273">
        <v>0.002</v>
      </c>
      <c r="D301" s="230" t="s">
        <v>17</v>
      </c>
      <c r="E301" s="228" t="s">
        <v>17</v>
      </c>
      <c r="F301" s="228" t="s">
        <v>17</v>
      </c>
      <c r="G301" s="228" t="s">
        <v>17</v>
      </c>
      <c r="H301" s="228"/>
      <c r="I301" s="55"/>
      <c r="J301" s="169" t="s">
        <v>17</v>
      </c>
      <c r="K301" s="169" t="s">
        <v>17</v>
      </c>
      <c r="L301" s="169" t="s">
        <v>17</v>
      </c>
      <c r="M301" s="169" t="s">
        <v>17</v>
      </c>
      <c r="N301" s="169" t="s">
        <v>17</v>
      </c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12.75">
      <c r="A302" s="198" t="s">
        <v>471</v>
      </c>
      <c r="B302" s="198"/>
      <c r="C302" s="273">
        <v>0.001</v>
      </c>
      <c r="D302" s="230" t="s">
        <v>17</v>
      </c>
      <c r="E302" s="274">
        <v>0.0002</v>
      </c>
      <c r="F302" s="275">
        <v>0.001</v>
      </c>
      <c r="G302" s="276">
        <f>0.1/1000</f>
        <v>0.0001</v>
      </c>
      <c r="H302" s="276" t="s">
        <v>484</v>
      </c>
      <c r="I302" s="55"/>
      <c r="J302" s="169"/>
      <c r="K302" s="169"/>
      <c r="L302" s="169"/>
      <c r="M302" s="169"/>
      <c r="N302" s="169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12.75">
      <c r="A303" s="15"/>
      <c r="B303" s="15"/>
      <c r="C303" s="266"/>
      <c r="D303" s="266"/>
      <c r="E303" s="55"/>
      <c r="F303" s="266"/>
      <c r="G303" s="266"/>
      <c r="H303" s="266"/>
      <c r="I303" s="55"/>
      <c r="J303" s="169"/>
      <c r="K303" s="169"/>
      <c r="L303" s="169"/>
      <c r="M303" s="169"/>
      <c r="N303" s="169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12.75">
      <c r="A304" s="15" t="s">
        <v>234</v>
      </c>
      <c r="B304" s="15"/>
      <c r="C304" s="267">
        <v>0.006</v>
      </c>
      <c r="D304" s="267">
        <v>0.005</v>
      </c>
      <c r="E304" s="55">
        <v>0.0032</v>
      </c>
      <c r="F304" s="272">
        <v>0.001</v>
      </c>
      <c r="G304" s="277">
        <f>0.1/1000</f>
        <v>0.0001</v>
      </c>
      <c r="H304" s="276" t="s">
        <v>484</v>
      </c>
      <c r="I304" s="55"/>
      <c r="J304" s="169"/>
      <c r="K304" s="169"/>
      <c r="L304" s="169"/>
      <c r="M304" s="169"/>
      <c r="N304" s="169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12.75">
      <c r="A305" s="15"/>
      <c r="B305" s="15"/>
      <c r="C305" s="266"/>
      <c r="D305" s="266"/>
      <c r="E305" s="55"/>
      <c r="F305" s="266"/>
      <c r="G305" s="266"/>
      <c r="H305" s="266"/>
      <c r="I305" s="55"/>
      <c r="J305" s="169"/>
      <c r="K305" s="169"/>
      <c r="L305" s="169"/>
      <c r="M305" s="169"/>
      <c r="N305" s="169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12.75">
      <c r="A306" s="15" t="s">
        <v>153</v>
      </c>
      <c r="B306" s="15"/>
      <c r="C306" s="266" t="s">
        <v>17</v>
      </c>
      <c r="D306" s="266" t="s">
        <v>17</v>
      </c>
      <c r="E306" s="55" t="s">
        <v>17</v>
      </c>
      <c r="F306" s="55" t="s">
        <v>17</v>
      </c>
      <c r="G306" s="55" t="str">
        <f>'[1]Table 9'!K178</f>
        <v>.</v>
      </c>
      <c r="H306" s="55"/>
      <c r="I306" s="55"/>
      <c r="J306" s="267" t="s">
        <v>17</v>
      </c>
      <c r="K306" s="267" t="s">
        <v>17</v>
      </c>
      <c r="L306" s="267" t="s">
        <v>17</v>
      </c>
      <c r="M306" s="267" t="s">
        <v>17</v>
      </c>
      <c r="N306" s="267" t="s">
        <v>17</v>
      </c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12.75">
      <c r="A307" s="15"/>
      <c r="B307" s="15"/>
      <c r="C307" s="266"/>
      <c r="D307" s="266"/>
      <c r="E307" s="55"/>
      <c r="F307" s="266"/>
      <c r="G307" s="266"/>
      <c r="H307" s="266"/>
      <c r="I307" s="55"/>
      <c r="J307" s="169"/>
      <c r="K307" s="169"/>
      <c r="L307" s="169"/>
      <c r="M307" s="169"/>
      <c r="N307" s="169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12.75">
      <c r="A308" s="15" t="s">
        <v>419</v>
      </c>
      <c r="B308" s="15"/>
      <c r="C308" s="266" t="s">
        <v>17</v>
      </c>
      <c r="D308" s="266" t="s">
        <v>17</v>
      </c>
      <c r="E308" s="55" t="s">
        <v>17</v>
      </c>
      <c r="F308" s="55" t="s">
        <v>17</v>
      </c>
      <c r="G308" s="55" t="str">
        <f>'[1]Table 9'!K193</f>
        <v>.</v>
      </c>
      <c r="H308" s="55"/>
      <c r="I308" s="55"/>
      <c r="J308" s="267" t="s">
        <v>17</v>
      </c>
      <c r="K308" s="267" t="s">
        <v>17</v>
      </c>
      <c r="L308" s="267" t="s">
        <v>17</v>
      </c>
      <c r="M308" s="267" t="s">
        <v>17</v>
      </c>
      <c r="N308" s="267" t="s">
        <v>17</v>
      </c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12.75">
      <c r="A309" s="15"/>
      <c r="B309" s="15"/>
      <c r="C309" s="266"/>
      <c r="D309" s="266"/>
      <c r="E309" s="55"/>
      <c r="F309" s="266"/>
      <c r="G309" s="266"/>
      <c r="H309" s="266"/>
      <c r="I309" s="55"/>
      <c r="J309" s="169"/>
      <c r="K309" s="169"/>
      <c r="L309" s="169"/>
      <c r="M309" s="169"/>
      <c r="N309" s="169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12.75">
      <c r="A310" s="15" t="s">
        <v>155</v>
      </c>
      <c r="B310" s="15"/>
      <c r="C310" s="267" t="s">
        <v>17</v>
      </c>
      <c r="D310" s="267">
        <v>0.112</v>
      </c>
      <c r="E310" s="55">
        <v>0.015</v>
      </c>
      <c r="F310" s="272">
        <v>0.00227799040000013</v>
      </c>
      <c r="G310" s="272" t="str">
        <f>'[1]Table 9'!K230</f>
        <v>.</v>
      </c>
      <c r="H310" s="272">
        <v>0.005</v>
      </c>
      <c r="I310" s="55"/>
      <c r="J310" s="169"/>
      <c r="K310" s="169">
        <f>($H310/D310)-1</f>
        <v>-0.9553571428571429</v>
      </c>
      <c r="L310" s="169">
        <f>($H310/E310)-1</f>
        <v>-0.6666666666666666</v>
      </c>
      <c r="M310" s="169">
        <f>($H310/F310)-1</f>
        <v>1.1949170637416713</v>
      </c>
      <c r="N310" s="169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12.75">
      <c r="A311" s="15"/>
      <c r="B311" s="15"/>
      <c r="C311" s="266"/>
      <c r="D311" s="266"/>
      <c r="E311" s="55"/>
      <c r="F311" s="266"/>
      <c r="G311" s="266"/>
      <c r="H311" s="266"/>
      <c r="I311" s="55"/>
      <c r="J311" s="55"/>
      <c r="K311" s="55"/>
      <c r="L311" s="55"/>
      <c r="M311" s="55"/>
      <c r="N311" s="5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13.5">
      <c r="A312" s="30" t="s">
        <v>168</v>
      </c>
      <c r="B312" s="268"/>
      <c r="C312" s="278">
        <v>0.614</v>
      </c>
      <c r="D312" s="278">
        <v>0.367</v>
      </c>
      <c r="E312" s="269">
        <v>0.3782</v>
      </c>
      <c r="F312" s="279">
        <v>0.740142239633422</v>
      </c>
      <c r="G312" s="279">
        <f>G293+G295+G304</f>
        <v>0.1071</v>
      </c>
      <c r="H312" s="279">
        <v>0.073</v>
      </c>
      <c r="I312" s="228"/>
      <c r="J312" s="200">
        <f>($H312/C312)-1</f>
        <v>-0.8811074918566775</v>
      </c>
      <c r="K312" s="200">
        <f>($H312/D312)-1</f>
        <v>-0.8010899182561309</v>
      </c>
      <c r="L312" s="200">
        <f>($H312/E312)-1</f>
        <v>-0.8069804336329984</v>
      </c>
      <c r="M312" s="200">
        <f>($H312/F312)-1</f>
        <v>-0.9013703095284016</v>
      </c>
      <c r="N312" s="200">
        <f>($H312/G312)-1</f>
        <v>-0.3183940242763773</v>
      </c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12.75">
      <c r="A313" s="15"/>
      <c r="B313" s="15"/>
      <c r="C313" s="266"/>
      <c r="D313" s="266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12.75">
      <c r="A314" s="15" t="s">
        <v>478</v>
      </c>
      <c r="B314" s="15"/>
      <c r="C314" s="29">
        <v>199</v>
      </c>
      <c r="D314" s="29">
        <v>273</v>
      </c>
      <c r="E314" s="55">
        <v>197</v>
      </c>
      <c r="F314" s="32">
        <v>211.74206533333336</v>
      </c>
      <c r="G314" s="32">
        <f>'[1]Table 3'!G16</f>
        <v>82.86888262585035</v>
      </c>
      <c r="H314" s="32">
        <v>55</v>
      </c>
      <c r="I314" s="55"/>
      <c r="J314" s="169">
        <f>($H314/C314)-1</f>
        <v>-0.7236180904522613</v>
      </c>
      <c r="K314" s="169">
        <f>($H314/D314)-1</f>
        <v>-0.7985347985347986</v>
      </c>
      <c r="L314" s="169">
        <f>($H314/E314)-1</f>
        <v>-0.7208121827411167</v>
      </c>
      <c r="M314" s="169">
        <f>($H314/F314)-1</f>
        <v>-0.7402500069439832</v>
      </c>
      <c r="N314" s="169">
        <f>($H314/G314)-1</f>
        <v>-0.33630093399083494</v>
      </c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3" ht="12.75">
      <c r="A316" s="15"/>
      <c r="B316" s="15"/>
      <c r="C316" s="15"/>
      <c r="D316" s="22"/>
      <c r="E316" s="22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77" t="s">
        <v>569</v>
      </c>
      <c r="B317" s="72"/>
      <c r="C317" s="72"/>
      <c r="D317" s="72"/>
      <c r="E317" s="72"/>
      <c r="F317" s="72"/>
      <c r="G317" s="72"/>
      <c r="H317" s="72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5"/>
      <c r="B318" s="15"/>
      <c r="C318" s="15"/>
      <c r="D318" s="15"/>
      <c r="E318" s="15"/>
      <c r="F318" s="15"/>
      <c r="G318" s="15"/>
      <c r="H318" s="15"/>
      <c r="I318" s="40"/>
      <c r="J318" s="40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4" ht="12.75">
      <c r="A319" s="15"/>
      <c r="B319" s="15"/>
      <c r="C319" s="339" t="s">
        <v>440</v>
      </c>
      <c r="D319" s="339"/>
      <c r="E319" s="339"/>
      <c r="F319" s="339"/>
      <c r="G319" s="17"/>
      <c r="H319" s="15"/>
      <c r="I319" s="339" t="s">
        <v>441</v>
      </c>
      <c r="J319" s="339"/>
      <c r="K319" s="339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12.75">
      <c r="A320" s="15"/>
      <c r="B320" s="15"/>
      <c r="C320" s="17">
        <v>2000</v>
      </c>
      <c r="D320" s="17">
        <v>2002</v>
      </c>
      <c r="E320" s="161">
        <v>2004</v>
      </c>
      <c r="F320" s="161">
        <v>2006</v>
      </c>
      <c r="G320" s="161"/>
      <c r="H320" s="55"/>
      <c r="I320" s="17" t="s">
        <v>485</v>
      </c>
      <c r="J320" s="17" t="s">
        <v>486</v>
      </c>
      <c r="K320" s="17" t="s">
        <v>487</v>
      </c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12.75">
      <c r="A321" s="15"/>
      <c r="B321" s="15"/>
      <c r="C321" s="17"/>
      <c r="D321" s="17"/>
      <c r="E321" s="17"/>
      <c r="F321" s="168"/>
      <c r="G321" s="168"/>
      <c r="H321" s="55"/>
      <c r="I321" s="264"/>
      <c r="J321" s="55"/>
      <c r="K321" s="5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12.75">
      <c r="A322" s="83" t="s">
        <v>218</v>
      </c>
      <c r="B322" s="15"/>
      <c r="C322" s="17" t="s">
        <v>467</v>
      </c>
      <c r="D322" s="17" t="s">
        <v>467</v>
      </c>
      <c r="E322" s="17" t="s">
        <v>467</v>
      </c>
      <c r="F322" s="155" t="s">
        <v>467</v>
      </c>
      <c r="G322" s="155"/>
      <c r="H322" s="55"/>
      <c r="I322" s="17" t="s">
        <v>467</v>
      </c>
      <c r="J322" s="17" t="s">
        <v>467</v>
      </c>
      <c r="K322" s="191" t="s">
        <v>467</v>
      </c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12.75">
      <c r="A323" s="15"/>
      <c r="B323" s="15"/>
      <c r="C323" s="55"/>
      <c r="D323" s="55"/>
      <c r="E323" s="55"/>
      <c r="F323" s="55"/>
      <c r="G323" s="55"/>
      <c r="H323" s="55"/>
      <c r="I323" s="55"/>
      <c r="J323" s="55"/>
      <c r="K323" s="5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12.75">
      <c r="A324" s="15" t="s">
        <v>150</v>
      </c>
      <c r="B324" s="15"/>
      <c r="C324" s="55" t="s">
        <v>17</v>
      </c>
      <c r="D324" s="55" t="s">
        <v>17</v>
      </c>
      <c r="E324" s="55" t="s">
        <v>17</v>
      </c>
      <c r="F324" s="55" t="str">
        <f>'[1]Table 8'!P68</f>
        <v>.</v>
      </c>
      <c r="G324" s="55"/>
      <c r="H324" s="55"/>
      <c r="I324" s="55" t="s">
        <v>17</v>
      </c>
      <c r="J324" s="55" t="s">
        <v>17</v>
      </c>
      <c r="K324" s="5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12.75">
      <c r="A325" s="15"/>
      <c r="B325" s="15"/>
      <c r="C325" s="55"/>
      <c r="D325" s="55"/>
      <c r="E325" s="55"/>
      <c r="F325" s="55"/>
      <c r="G325" s="55"/>
      <c r="H325" s="55"/>
      <c r="I325" s="55"/>
      <c r="J325" s="55"/>
      <c r="K325" s="5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12.75">
      <c r="A326" s="15" t="s">
        <v>222</v>
      </c>
      <c r="B326" s="15"/>
      <c r="C326" s="55">
        <v>912</v>
      </c>
      <c r="D326" s="28">
        <v>1395</v>
      </c>
      <c r="E326" s="32">
        <v>656.7611330494617</v>
      </c>
      <c r="F326" s="55">
        <f>'[1]Table 8'!P154</f>
        <v>650</v>
      </c>
      <c r="G326" s="55"/>
      <c r="H326" s="55"/>
      <c r="I326" s="169">
        <f>($F326/C326)-1</f>
        <v>-0.2872807017543859</v>
      </c>
      <c r="J326" s="169">
        <f>($F326/D326)-1</f>
        <v>-0.5340501792114696</v>
      </c>
      <c r="K326" s="169">
        <f>($F326/E326)-1</f>
        <v>-0.010294660736192673</v>
      </c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12.75">
      <c r="A327" s="15"/>
      <c r="B327" s="15"/>
      <c r="C327" s="55"/>
      <c r="D327" s="55"/>
      <c r="E327" s="55"/>
      <c r="F327" s="55"/>
      <c r="G327" s="55"/>
      <c r="H327" s="55"/>
      <c r="I327" s="55"/>
      <c r="J327" s="55"/>
      <c r="K327" s="5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12.75">
      <c r="A328" s="15" t="s">
        <v>152</v>
      </c>
      <c r="B328" s="15"/>
      <c r="C328" s="55"/>
      <c r="D328" s="55"/>
      <c r="E328" s="55"/>
      <c r="F328" s="55"/>
      <c r="G328" s="55"/>
      <c r="H328" s="55"/>
      <c r="I328" s="55"/>
      <c r="J328" s="55"/>
      <c r="K328" s="5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12.75">
      <c r="A329" s="15"/>
      <c r="B329" s="15"/>
      <c r="C329" s="55"/>
      <c r="D329" s="55"/>
      <c r="E329" s="55"/>
      <c r="F329" s="55"/>
      <c r="G329" s="55"/>
      <c r="H329" s="55"/>
      <c r="I329" s="55"/>
      <c r="J329" s="55"/>
      <c r="K329" s="5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12.75">
      <c r="A330" s="198" t="s">
        <v>468</v>
      </c>
      <c r="B330" s="198"/>
      <c r="C330" s="228" t="s">
        <v>17</v>
      </c>
      <c r="D330" s="228" t="s">
        <v>17</v>
      </c>
      <c r="E330" s="228" t="s">
        <v>17</v>
      </c>
      <c r="F330" s="228" t="s">
        <v>17</v>
      </c>
      <c r="G330" s="228"/>
      <c r="H330" s="55"/>
      <c r="I330" s="55" t="s">
        <v>17</v>
      </c>
      <c r="J330" s="55" t="s">
        <v>17</v>
      </c>
      <c r="K330" s="55" t="s">
        <v>17</v>
      </c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12.75">
      <c r="A331" s="198" t="s">
        <v>469</v>
      </c>
      <c r="B331" s="198"/>
      <c r="C331" s="228" t="s">
        <v>17</v>
      </c>
      <c r="D331" s="228" t="s">
        <v>17</v>
      </c>
      <c r="E331" s="228" t="s">
        <v>17</v>
      </c>
      <c r="F331" s="228" t="s">
        <v>17</v>
      </c>
      <c r="G331" s="228"/>
      <c r="H331" s="55"/>
      <c r="I331" s="55" t="s">
        <v>17</v>
      </c>
      <c r="J331" s="55" t="s">
        <v>17</v>
      </c>
      <c r="K331" s="55" t="s">
        <v>17</v>
      </c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12.75">
      <c r="A332" s="198" t="s">
        <v>470</v>
      </c>
      <c r="B332" s="198"/>
      <c r="C332" s="228" t="s">
        <v>17</v>
      </c>
      <c r="D332" s="228" t="s">
        <v>17</v>
      </c>
      <c r="E332" s="228" t="s">
        <v>17</v>
      </c>
      <c r="F332" s="196">
        <f>'[1]Table 27 (SS)'!G17</f>
        <v>11.8</v>
      </c>
      <c r="G332" s="196"/>
      <c r="H332" s="55"/>
      <c r="I332" s="55" t="s">
        <v>17</v>
      </c>
      <c r="J332" s="55" t="s">
        <v>17</v>
      </c>
      <c r="K332" s="55" t="s">
        <v>17</v>
      </c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12.75">
      <c r="A333" s="198" t="s">
        <v>471</v>
      </c>
      <c r="B333" s="198"/>
      <c r="C333" s="228" t="s">
        <v>17</v>
      </c>
      <c r="D333" s="228" t="s">
        <v>17</v>
      </c>
      <c r="E333" s="228" t="s">
        <v>17</v>
      </c>
      <c r="F333" s="196">
        <f>'[1]Table 27 (SS)'!G18</f>
        <v>12.7</v>
      </c>
      <c r="G333" s="196"/>
      <c r="H333" s="55"/>
      <c r="I333" s="55" t="s">
        <v>17</v>
      </c>
      <c r="J333" s="55" t="s">
        <v>17</v>
      </c>
      <c r="K333" s="55" t="s">
        <v>17</v>
      </c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12.75">
      <c r="A334" s="15"/>
      <c r="B334" s="15"/>
      <c r="C334" s="55"/>
      <c r="D334" s="55"/>
      <c r="E334" s="55"/>
      <c r="F334" s="55"/>
      <c r="G334" s="55"/>
      <c r="H334" s="55"/>
      <c r="I334" s="55"/>
      <c r="J334" s="55"/>
      <c r="K334" s="5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12.75">
      <c r="A335" s="15" t="s">
        <v>234</v>
      </c>
      <c r="B335" s="15"/>
      <c r="C335" s="55" t="s">
        <v>17</v>
      </c>
      <c r="D335" s="55" t="s">
        <v>17</v>
      </c>
      <c r="E335" s="55" t="s">
        <v>17</v>
      </c>
      <c r="F335" s="28">
        <f>F332+F333</f>
        <v>24.5</v>
      </c>
      <c r="G335" s="28"/>
      <c r="H335" s="55"/>
      <c r="I335" s="55" t="s">
        <v>17</v>
      </c>
      <c r="J335" s="55" t="s">
        <v>17</v>
      </c>
      <c r="K335" s="55" t="s">
        <v>17</v>
      </c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12.75">
      <c r="A336" s="15"/>
      <c r="B336" s="15"/>
      <c r="C336" s="55"/>
      <c r="D336" s="55"/>
      <c r="E336" s="55"/>
      <c r="F336" s="55"/>
      <c r="G336" s="55"/>
      <c r="H336" s="55"/>
      <c r="I336" s="55"/>
      <c r="J336" s="55"/>
      <c r="K336" s="5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12.75">
      <c r="A337" s="15" t="s">
        <v>153</v>
      </c>
      <c r="B337" s="15"/>
      <c r="C337" s="55" t="s">
        <v>17</v>
      </c>
      <c r="D337" s="55" t="s">
        <v>17</v>
      </c>
      <c r="E337" s="55" t="s">
        <v>17</v>
      </c>
      <c r="F337" s="55" t="s">
        <v>17</v>
      </c>
      <c r="G337" s="55"/>
      <c r="H337" s="55"/>
      <c r="I337" s="55" t="s">
        <v>17</v>
      </c>
      <c r="J337" s="55" t="s">
        <v>17</v>
      </c>
      <c r="K337" s="55" t="s">
        <v>17</v>
      </c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12.75">
      <c r="A338" s="15"/>
      <c r="B338" s="15"/>
      <c r="C338" s="55"/>
      <c r="D338" s="55"/>
      <c r="E338" s="55"/>
      <c r="F338" s="55"/>
      <c r="G338" s="55"/>
      <c r="H338" s="55"/>
      <c r="I338" s="55"/>
      <c r="J338" s="55"/>
      <c r="K338" s="5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12.75">
      <c r="A339" s="15" t="s">
        <v>419</v>
      </c>
      <c r="B339" s="15"/>
      <c r="C339" s="55" t="s">
        <v>17</v>
      </c>
      <c r="D339" s="55" t="s">
        <v>17</v>
      </c>
      <c r="E339" s="55" t="s">
        <v>17</v>
      </c>
      <c r="F339" s="55" t="s">
        <v>17</v>
      </c>
      <c r="G339" s="55"/>
      <c r="H339" s="55"/>
      <c r="I339" s="55" t="s">
        <v>17</v>
      </c>
      <c r="J339" s="55" t="s">
        <v>17</v>
      </c>
      <c r="K339" s="55" t="s">
        <v>17</v>
      </c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12.75">
      <c r="A340" s="15"/>
      <c r="B340" s="15"/>
      <c r="C340" s="55"/>
      <c r="D340" s="55"/>
      <c r="E340" s="55"/>
      <c r="F340" s="55"/>
      <c r="G340" s="55"/>
      <c r="H340" s="55"/>
      <c r="I340" s="55"/>
      <c r="J340" s="55"/>
      <c r="K340" s="5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12.75">
      <c r="A341" s="15" t="s">
        <v>155</v>
      </c>
      <c r="B341" s="15"/>
      <c r="C341" s="55" t="s">
        <v>17</v>
      </c>
      <c r="D341" s="55" t="s">
        <v>17</v>
      </c>
      <c r="E341" s="55" t="s">
        <v>17</v>
      </c>
      <c r="F341" s="55">
        <f>'[1]Table 8'!P230</f>
        <v>189</v>
      </c>
      <c r="G341" s="55"/>
      <c r="H341" s="55"/>
      <c r="I341" s="55" t="s">
        <v>17</v>
      </c>
      <c r="J341" s="55" t="s">
        <v>17</v>
      </c>
      <c r="K341" s="55" t="s">
        <v>17</v>
      </c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12.75">
      <c r="A342" s="15"/>
      <c r="B342" s="15"/>
      <c r="C342" s="55"/>
      <c r="D342" s="55"/>
      <c r="E342" s="55"/>
      <c r="F342" s="55"/>
      <c r="G342" s="55"/>
      <c r="H342" s="55"/>
      <c r="I342" s="55"/>
      <c r="J342" s="55"/>
      <c r="K342" s="5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13.5">
      <c r="A343" s="30" t="s">
        <v>168</v>
      </c>
      <c r="B343" s="280"/>
      <c r="C343" s="269">
        <v>912</v>
      </c>
      <c r="D343" s="172">
        <v>1395</v>
      </c>
      <c r="E343" s="281">
        <v>656.7611330494617</v>
      </c>
      <c r="F343" s="172">
        <f>F326+F335+F341</f>
        <v>863.5</v>
      </c>
      <c r="G343" s="70"/>
      <c r="H343" s="228"/>
      <c r="I343" s="200">
        <f>($F343/C343)-1</f>
        <v>-0.053179824561403466</v>
      </c>
      <c r="J343" s="200">
        <f>($F343/D343)-1</f>
        <v>-0.38100358422939073</v>
      </c>
      <c r="K343" s="200">
        <f>($F343/E343)-1</f>
        <v>0.31478547762199627</v>
      </c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12.75">
      <c r="A344" s="15"/>
      <c r="B344" s="15"/>
      <c r="C344" s="55"/>
      <c r="D344" s="55"/>
      <c r="E344" s="55"/>
      <c r="F344" s="55"/>
      <c r="G344" s="55"/>
      <c r="H344" s="55"/>
      <c r="I344" s="55"/>
      <c r="J344" s="55"/>
      <c r="K344" s="5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12.75">
      <c r="A345" s="15" t="s">
        <v>478</v>
      </c>
      <c r="B345" s="15"/>
      <c r="C345" s="28">
        <v>2451</v>
      </c>
      <c r="D345" s="28">
        <v>3013</v>
      </c>
      <c r="E345" s="32">
        <v>3394.353574732801</v>
      </c>
      <c r="F345" s="28">
        <f>'[1]Table 3'!G21</f>
        <v>2283.9053875342624</v>
      </c>
      <c r="G345" s="28"/>
      <c r="H345" s="55"/>
      <c r="I345" s="169">
        <f>($F345/C345)-1</f>
        <v>-0.068174056493569</v>
      </c>
      <c r="J345" s="169">
        <f>($F345/D345)-1</f>
        <v>-0.2419829447280908</v>
      </c>
      <c r="K345" s="169">
        <f>($F345/E345)-1</f>
        <v>-0.32714570322449443</v>
      </c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12.75">
      <c r="A348" s="77" t="s">
        <v>570</v>
      </c>
      <c r="B348" s="72"/>
      <c r="C348" s="72"/>
      <c r="D348" s="72"/>
      <c r="E348" s="72"/>
      <c r="F348" s="72"/>
      <c r="G348" s="72"/>
      <c r="H348" s="72"/>
      <c r="I348" s="22"/>
      <c r="J348" s="54"/>
      <c r="K348" s="22"/>
      <c r="L348" s="54"/>
      <c r="M348" s="22"/>
      <c r="N348" s="22"/>
      <c r="O348" s="54"/>
      <c r="P348" s="142"/>
      <c r="Q348" s="282"/>
      <c r="R348" s="15"/>
      <c r="S348" s="15"/>
      <c r="T348" s="15"/>
      <c r="U348" s="15"/>
      <c r="V348" s="15"/>
      <c r="W348" s="15"/>
      <c r="X348" s="15"/>
    </row>
    <row r="349" spans="1:24" ht="12.75">
      <c r="A349" s="77"/>
      <c r="B349" s="72"/>
      <c r="C349" s="72"/>
      <c r="D349" s="72"/>
      <c r="E349" s="72"/>
      <c r="F349" s="72"/>
      <c r="G349" s="72"/>
      <c r="H349" s="72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12.75">
      <c r="A350" s="15"/>
      <c r="B350" s="15"/>
      <c r="C350" s="339" t="s">
        <v>440</v>
      </c>
      <c r="D350" s="339"/>
      <c r="E350" s="339"/>
      <c r="F350" s="339"/>
      <c r="G350" s="17"/>
      <c r="H350" s="283"/>
      <c r="I350" s="339" t="s">
        <v>441</v>
      </c>
      <c r="J350" s="339"/>
      <c r="K350" s="339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12.75">
      <c r="A351" s="15"/>
      <c r="B351" s="15"/>
      <c r="C351" s="17">
        <v>2000</v>
      </c>
      <c r="D351" s="17">
        <v>2002</v>
      </c>
      <c r="E351" s="161">
        <v>2004</v>
      </c>
      <c r="F351" s="129">
        <v>2006</v>
      </c>
      <c r="G351" s="129"/>
      <c r="H351" s="55"/>
      <c r="I351" s="17" t="s">
        <v>485</v>
      </c>
      <c r="J351" s="17" t="s">
        <v>486</v>
      </c>
      <c r="K351" s="17" t="s">
        <v>487</v>
      </c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12.75">
      <c r="A352" s="15"/>
      <c r="B352" s="15"/>
      <c r="C352" s="17"/>
      <c r="D352" s="17"/>
      <c r="E352" s="167"/>
      <c r="F352" s="222"/>
      <c r="G352" s="222"/>
      <c r="H352" s="55"/>
      <c r="I352" s="264"/>
      <c r="J352" s="17"/>
      <c r="K352" s="5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12.75">
      <c r="A353" s="83" t="s">
        <v>218</v>
      </c>
      <c r="B353" s="15"/>
      <c r="C353" s="17" t="s">
        <v>479</v>
      </c>
      <c r="D353" s="17" t="s">
        <v>479</v>
      </c>
      <c r="E353" s="214" t="s">
        <v>479</v>
      </c>
      <c r="F353" s="215" t="s">
        <v>479</v>
      </c>
      <c r="G353" s="215"/>
      <c r="H353" s="55"/>
      <c r="I353" s="17" t="s">
        <v>479</v>
      </c>
      <c r="J353" s="17" t="s">
        <v>479</v>
      </c>
      <c r="K353" s="215" t="s">
        <v>479</v>
      </c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12.75">
      <c r="A354" s="15"/>
      <c r="B354" s="15"/>
      <c r="C354" s="55"/>
      <c r="D354" s="55"/>
      <c r="E354" s="55"/>
      <c r="F354" s="55"/>
      <c r="G354" s="55"/>
      <c r="H354" s="55"/>
      <c r="I354" s="55"/>
      <c r="J354" s="55"/>
      <c r="K354" s="5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12.75">
      <c r="A355" s="15" t="s">
        <v>150</v>
      </c>
      <c r="B355" s="15"/>
      <c r="C355" s="55" t="s">
        <v>17</v>
      </c>
      <c r="D355" s="55" t="s">
        <v>17</v>
      </c>
      <c r="E355" s="55" t="s">
        <v>17</v>
      </c>
      <c r="F355" s="55" t="s">
        <v>17</v>
      </c>
      <c r="G355" s="55"/>
      <c r="H355" s="55"/>
      <c r="I355" s="55" t="s">
        <v>17</v>
      </c>
      <c r="J355" s="55" t="s">
        <v>17</v>
      </c>
      <c r="K355" s="5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12.75">
      <c r="A356" s="15"/>
      <c r="B356" s="15"/>
      <c r="C356" s="55"/>
      <c r="D356" s="55"/>
      <c r="E356" s="55"/>
      <c r="F356" s="55"/>
      <c r="G356" s="55"/>
      <c r="H356" s="55"/>
      <c r="I356" s="55"/>
      <c r="J356" s="55"/>
      <c r="K356" s="5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12.75">
      <c r="A357" s="15" t="s">
        <v>222</v>
      </c>
      <c r="B357" s="15"/>
      <c r="C357" s="55">
        <v>0.866</v>
      </c>
      <c r="D357" s="55">
        <v>1.037</v>
      </c>
      <c r="E357" s="272">
        <v>0.551475595458792</v>
      </c>
      <c r="F357" s="55">
        <f>'[1]Table 9'!P155/1000</f>
        <v>0.677</v>
      </c>
      <c r="G357" s="55"/>
      <c r="H357" s="55"/>
      <c r="I357" s="169">
        <f>($F357/C357)-1</f>
        <v>-0.2182448036951501</v>
      </c>
      <c r="J357" s="169">
        <f>($F357/D357)-1</f>
        <v>-0.34715525554484084</v>
      </c>
      <c r="K357" s="169">
        <f>($F357/E357)-1</f>
        <v>0.22761552020589404</v>
      </c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12.75">
      <c r="A358" s="15"/>
      <c r="B358" s="15"/>
      <c r="C358" s="55"/>
      <c r="D358" s="55"/>
      <c r="E358" s="55"/>
      <c r="F358" s="55"/>
      <c r="G358" s="55"/>
      <c r="H358" s="55"/>
      <c r="I358" s="55"/>
      <c r="J358" s="55"/>
      <c r="K358" s="5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12.75">
      <c r="A359" s="15" t="s">
        <v>152</v>
      </c>
      <c r="B359" s="15"/>
      <c r="C359" s="55"/>
      <c r="D359" s="55"/>
      <c r="E359" s="55"/>
      <c r="F359" s="55"/>
      <c r="G359" s="55"/>
      <c r="H359" s="55"/>
      <c r="I359" s="55"/>
      <c r="J359" s="55"/>
      <c r="K359" s="5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12.75">
      <c r="A360" s="15"/>
      <c r="B360" s="15"/>
      <c r="C360" s="55"/>
      <c r="D360" s="55"/>
      <c r="E360" s="55"/>
      <c r="F360" s="55"/>
      <c r="G360" s="55"/>
      <c r="H360" s="55"/>
      <c r="I360" s="55"/>
      <c r="J360" s="55"/>
      <c r="K360" s="5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12.75">
      <c r="A361" s="198" t="s">
        <v>468</v>
      </c>
      <c r="B361" s="198"/>
      <c r="C361" s="228" t="s">
        <v>17</v>
      </c>
      <c r="D361" s="228" t="s">
        <v>17</v>
      </c>
      <c r="E361" s="228" t="s">
        <v>17</v>
      </c>
      <c r="F361" s="228" t="s">
        <v>17</v>
      </c>
      <c r="G361" s="228"/>
      <c r="H361" s="55"/>
      <c r="I361" s="55" t="s">
        <v>17</v>
      </c>
      <c r="J361" s="55" t="s">
        <v>17</v>
      </c>
      <c r="K361" s="55" t="s">
        <v>17</v>
      </c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12.75">
      <c r="A362" s="198" t="s">
        <v>469</v>
      </c>
      <c r="B362" s="198"/>
      <c r="C362" s="228" t="s">
        <v>17</v>
      </c>
      <c r="D362" s="228" t="s">
        <v>17</v>
      </c>
      <c r="E362" s="228" t="s">
        <v>17</v>
      </c>
      <c r="F362" s="228" t="s">
        <v>17</v>
      </c>
      <c r="G362" s="228"/>
      <c r="H362" s="55"/>
      <c r="I362" s="55" t="s">
        <v>17</v>
      </c>
      <c r="J362" s="55" t="s">
        <v>17</v>
      </c>
      <c r="K362" s="55" t="s">
        <v>17</v>
      </c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12.75">
      <c r="A363" s="198" t="s">
        <v>470</v>
      </c>
      <c r="B363" s="198"/>
      <c r="C363" s="228" t="s">
        <v>17</v>
      </c>
      <c r="D363" s="228" t="s">
        <v>17</v>
      </c>
      <c r="E363" s="228" t="s">
        <v>17</v>
      </c>
      <c r="F363" s="284">
        <f>'[1]Table 27 (SS)'!I17/1000</f>
        <v>0.0085</v>
      </c>
      <c r="G363" s="284"/>
      <c r="H363" s="55"/>
      <c r="I363" s="55" t="s">
        <v>17</v>
      </c>
      <c r="J363" s="55" t="s">
        <v>17</v>
      </c>
      <c r="K363" s="55" t="s">
        <v>17</v>
      </c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12.75">
      <c r="A364" s="198" t="s">
        <v>471</v>
      </c>
      <c r="B364" s="198"/>
      <c r="C364" s="228" t="s">
        <v>17</v>
      </c>
      <c r="D364" s="228" t="s">
        <v>17</v>
      </c>
      <c r="E364" s="228" t="s">
        <v>17</v>
      </c>
      <c r="F364" s="228">
        <f>0.4/1000</f>
        <v>0.0004</v>
      </c>
      <c r="G364" s="228"/>
      <c r="H364" s="55"/>
      <c r="I364" s="55" t="s">
        <v>17</v>
      </c>
      <c r="J364" s="55" t="s">
        <v>17</v>
      </c>
      <c r="K364" s="55" t="s">
        <v>17</v>
      </c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12.75">
      <c r="A365" s="15"/>
      <c r="B365" s="15"/>
      <c r="C365" s="55"/>
      <c r="D365" s="55"/>
      <c r="E365" s="55"/>
      <c r="F365" s="55"/>
      <c r="G365" s="55"/>
      <c r="H365" s="55"/>
      <c r="I365" s="55"/>
      <c r="J365" s="55"/>
      <c r="K365" s="5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12.75">
      <c r="A366" s="15" t="s">
        <v>234</v>
      </c>
      <c r="B366" s="15"/>
      <c r="C366" s="55" t="s">
        <v>17</v>
      </c>
      <c r="D366" s="55" t="s">
        <v>17</v>
      </c>
      <c r="E366" s="55" t="s">
        <v>17</v>
      </c>
      <c r="F366" s="285">
        <v>0.0094</v>
      </c>
      <c r="G366" s="285"/>
      <c r="H366" s="55"/>
      <c r="I366" s="55" t="s">
        <v>17</v>
      </c>
      <c r="J366" s="55" t="s">
        <v>17</v>
      </c>
      <c r="K366" s="55" t="s">
        <v>17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X366" s="15"/>
    </row>
    <row r="367" spans="1:24" ht="12.75">
      <c r="A367" s="15"/>
      <c r="B367" s="15"/>
      <c r="C367" s="55"/>
      <c r="D367" s="55"/>
      <c r="E367" s="55"/>
      <c r="F367" s="55"/>
      <c r="G367" s="55"/>
      <c r="H367" s="55"/>
      <c r="I367" s="55"/>
      <c r="J367" s="55"/>
      <c r="K367" s="5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X367" s="15"/>
    </row>
    <row r="368" spans="1:24" ht="12.75">
      <c r="A368" s="15" t="s">
        <v>153</v>
      </c>
      <c r="B368" s="15"/>
      <c r="C368" s="55" t="s">
        <v>17</v>
      </c>
      <c r="D368" s="55" t="s">
        <v>17</v>
      </c>
      <c r="E368" s="55" t="s">
        <v>17</v>
      </c>
      <c r="F368" s="55" t="s">
        <v>17</v>
      </c>
      <c r="G368" s="55"/>
      <c r="H368" s="55"/>
      <c r="I368" s="55" t="s">
        <v>17</v>
      </c>
      <c r="J368" s="55" t="s">
        <v>17</v>
      </c>
      <c r="K368" s="55" t="s">
        <v>17</v>
      </c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X368" s="15"/>
    </row>
    <row r="369" spans="1:24" ht="12.75">
      <c r="A369" s="15"/>
      <c r="B369" s="15"/>
      <c r="C369" s="55"/>
      <c r="D369" s="55"/>
      <c r="E369" s="55"/>
      <c r="F369" s="55"/>
      <c r="G369" s="55"/>
      <c r="H369" s="55"/>
      <c r="I369" s="55"/>
      <c r="J369" s="55"/>
      <c r="K369" s="5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X369" s="15"/>
    </row>
    <row r="370" spans="1:24" ht="12.75">
      <c r="A370" s="15" t="s">
        <v>419</v>
      </c>
      <c r="B370" s="15"/>
      <c r="C370" s="55" t="s">
        <v>17</v>
      </c>
      <c r="D370" s="55" t="s">
        <v>17</v>
      </c>
      <c r="E370" s="55" t="s">
        <v>17</v>
      </c>
      <c r="F370" s="55" t="s">
        <v>17</v>
      </c>
      <c r="G370" s="55"/>
      <c r="H370" s="55"/>
      <c r="I370" s="55" t="s">
        <v>17</v>
      </c>
      <c r="J370" s="55" t="s">
        <v>17</v>
      </c>
      <c r="K370" s="55" t="s">
        <v>17</v>
      </c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X370" s="15"/>
    </row>
    <row r="371" spans="1:24" ht="12.75">
      <c r="A371" s="15"/>
      <c r="B371" s="15"/>
      <c r="C371" s="55"/>
      <c r="D371" s="55"/>
      <c r="E371" s="55"/>
      <c r="F371" s="55"/>
      <c r="G371" s="55"/>
      <c r="H371" s="55"/>
      <c r="I371" s="55"/>
      <c r="J371" s="55"/>
      <c r="K371" s="5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X371" s="15"/>
    </row>
    <row r="372" spans="1:24" ht="12.75">
      <c r="A372" s="15" t="s">
        <v>155</v>
      </c>
      <c r="B372" s="15"/>
      <c r="C372" s="55" t="s">
        <v>17</v>
      </c>
      <c r="D372" s="55" t="s">
        <v>17</v>
      </c>
      <c r="E372" s="55" t="s">
        <v>17</v>
      </c>
      <c r="F372" s="55">
        <f>'[1]Table 9'!P230/1000</f>
        <v>0.003</v>
      </c>
      <c r="G372" s="55"/>
      <c r="H372" s="55"/>
      <c r="I372" s="55" t="s">
        <v>17</v>
      </c>
      <c r="J372" s="55" t="s">
        <v>17</v>
      </c>
      <c r="K372" s="55" t="s">
        <v>17</v>
      </c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X372" s="15"/>
    </row>
    <row r="373" spans="1:24" ht="12.75">
      <c r="A373" s="15"/>
      <c r="B373" s="15"/>
      <c r="C373" s="55"/>
      <c r="D373" s="55"/>
      <c r="E373" s="55"/>
      <c r="F373" s="55"/>
      <c r="G373" s="55"/>
      <c r="H373" s="55"/>
      <c r="I373" s="55"/>
      <c r="J373" s="55"/>
      <c r="K373" s="5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X373" s="15"/>
    </row>
    <row r="374" spans="1:24" ht="13.5">
      <c r="A374" s="30" t="s">
        <v>168</v>
      </c>
      <c r="B374" s="280"/>
      <c r="C374" s="269">
        <v>0.866</v>
      </c>
      <c r="D374" s="269">
        <v>1.037</v>
      </c>
      <c r="E374" s="279">
        <v>0.551</v>
      </c>
      <c r="F374" s="286">
        <f>F357+F366+F372</f>
        <v>0.6894</v>
      </c>
      <c r="G374" s="287"/>
      <c r="H374" s="71"/>
      <c r="I374" s="200">
        <f>($F374/C374)-1</f>
        <v>-0.2039260969976905</v>
      </c>
      <c r="J374" s="200">
        <f>($F374/D374)-1</f>
        <v>-0.33519768563162966</v>
      </c>
      <c r="K374" s="200">
        <f>($F374/E374)-1</f>
        <v>0.25117967332123414</v>
      </c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X374" s="15"/>
    </row>
    <row r="375" spans="1:24" ht="12.75">
      <c r="A375" s="15"/>
      <c r="B375" s="15"/>
      <c r="C375" s="55"/>
      <c r="D375" s="55"/>
      <c r="E375" s="55"/>
      <c r="F375" s="55"/>
      <c r="G375" s="55"/>
      <c r="H375" s="55"/>
      <c r="I375" s="55"/>
      <c r="J375" s="55"/>
      <c r="K375" s="5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X375" s="15"/>
    </row>
    <row r="376" spans="1:24" ht="12.75">
      <c r="A376" s="15" t="s">
        <v>478</v>
      </c>
      <c r="B376" s="15"/>
      <c r="C376" s="28">
        <v>2451</v>
      </c>
      <c r="D376" s="28">
        <v>3013</v>
      </c>
      <c r="E376" s="32">
        <v>3394.353574732801</v>
      </c>
      <c r="F376" s="28">
        <f>'[1]Table 3'!G21</f>
        <v>2283.9053875342624</v>
      </c>
      <c r="G376" s="28"/>
      <c r="H376" s="55"/>
      <c r="I376" s="169">
        <f>($F376/C376)-1</f>
        <v>-0.068174056493569</v>
      </c>
      <c r="J376" s="169">
        <f>($F376/D376)-1</f>
        <v>-0.2419829447280908</v>
      </c>
      <c r="K376" s="169">
        <f>($F376/E376)-1</f>
        <v>-0.32714570322449443</v>
      </c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X376" s="15"/>
    </row>
    <row r="377" spans="1:24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X377" s="15"/>
    </row>
    <row r="378" spans="1:23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W378" s="15"/>
    </row>
    <row r="379" spans="1:23" ht="12.75">
      <c r="A379" s="160" t="s">
        <v>571</v>
      </c>
      <c r="B379" s="151"/>
      <c r="C379" s="151"/>
      <c r="D379" s="151"/>
      <c r="E379" s="151"/>
      <c r="F379" s="187"/>
      <c r="G379" s="187"/>
      <c r="H379" s="187"/>
      <c r="I379" s="187"/>
      <c r="J379" s="187"/>
      <c r="K379" s="187"/>
      <c r="L379" s="187"/>
      <c r="M379" s="187"/>
      <c r="N379" s="151"/>
      <c r="O379" s="188"/>
      <c r="P379" s="188"/>
      <c r="Q379" s="188"/>
      <c r="R379" s="151"/>
      <c r="S379" s="15"/>
      <c r="T379" s="15"/>
      <c r="U379" s="15"/>
      <c r="V379" s="15"/>
      <c r="W379" s="15"/>
    </row>
    <row r="380" spans="1:23" ht="12.75">
      <c r="A380" s="151"/>
      <c r="B380" s="162"/>
      <c r="C380" s="151"/>
      <c r="D380" s="151"/>
      <c r="E380" s="151"/>
      <c r="F380" s="187"/>
      <c r="G380" s="187"/>
      <c r="H380" s="187"/>
      <c r="I380" s="187"/>
      <c r="J380" s="187"/>
      <c r="K380" s="187"/>
      <c r="L380" s="187"/>
      <c r="M380" s="187"/>
      <c r="N380" s="151"/>
      <c r="O380" s="188"/>
      <c r="P380" s="188"/>
      <c r="Q380" s="188"/>
      <c r="R380" s="151"/>
      <c r="S380" s="15"/>
      <c r="T380" s="15"/>
      <c r="U380" s="15"/>
      <c r="V380" s="15"/>
      <c r="W380" s="15"/>
    </row>
    <row r="381" spans="1:23" ht="12.75">
      <c r="A381" s="154"/>
      <c r="B381" s="160"/>
      <c r="C381" s="346" t="s">
        <v>440</v>
      </c>
      <c r="D381" s="346"/>
      <c r="E381" s="346"/>
      <c r="F381" s="346"/>
      <c r="G381" s="346"/>
      <c r="H381" s="346"/>
      <c r="I381" s="346"/>
      <c r="J381" s="346"/>
      <c r="K381" s="346"/>
      <c r="L381" s="155"/>
      <c r="M381" s="155"/>
      <c r="N381" s="288"/>
      <c r="O381" s="347" t="s">
        <v>441</v>
      </c>
      <c r="P381" s="347"/>
      <c r="Q381" s="347"/>
      <c r="R381" s="347"/>
      <c r="S381" s="347"/>
      <c r="T381" s="347"/>
      <c r="U381" s="347"/>
      <c r="V381" s="347"/>
      <c r="W381" s="15"/>
    </row>
    <row r="382" spans="1:23" ht="12.75">
      <c r="A382" s="160"/>
      <c r="B382" s="160"/>
      <c r="C382" s="155">
        <v>1990</v>
      </c>
      <c r="D382" s="155">
        <v>1992</v>
      </c>
      <c r="E382" s="155">
        <v>1994</v>
      </c>
      <c r="F382" s="161">
        <v>1996</v>
      </c>
      <c r="G382" s="161">
        <v>1998</v>
      </c>
      <c r="H382" s="161">
        <v>2000</v>
      </c>
      <c r="I382" s="161">
        <v>2002</v>
      </c>
      <c r="J382" s="161">
        <v>2004</v>
      </c>
      <c r="K382" s="161">
        <v>2006</v>
      </c>
      <c r="L382" s="161">
        <v>2008</v>
      </c>
      <c r="M382" s="161"/>
      <c r="N382" s="289"/>
      <c r="O382" s="156" t="s">
        <v>442</v>
      </c>
      <c r="P382" s="156" t="s">
        <v>443</v>
      </c>
      <c r="Q382" s="156" t="s">
        <v>444</v>
      </c>
      <c r="R382" s="156" t="s">
        <v>445</v>
      </c>
      <c r="S382" s="155" t="s">
        <v>446</v>
      </c>
      <c r="T382" s="17" t="s">
        <v>447</v>
      </c>
      <c r="U382" s="17" t="s">
        <v>448</v>
      </c>
      <c r="V382" s="17" t="s">
        <v>449</v>
      </c>
      <c r="W382" s="17" t="s">
        <v>450</v>
      </c>
    </row>
    <row r="383" spans="1:23" ht="12.75">
      <c r="A383" s="154"/>
      <c r="B383" s="154"/>
      <c r="C383" s="154"/>
      <c r="D383" s="154"/>
      <c r="E383" s="154"/>
      <c r="F383" s="241"/>
      <c r="G383" s="241"/>
      <c r="H383" s="241"/>
      <c r="I383" s="241"/>
      <c r="J383" s="187"/>
      <c r="K383" s="168"/>
      <c r="L383" s="168"/>
      <c r="M383" s="168"/>
      <c r="N383" s="187"/>
      <c r="O383" s="151"/>
      <c r="P383" s="188"/>
      <c r="Q383" s="188"/>
      <c r="R383" s="188"/>
      <c r="S383" s="151"/>
      <c r="T383" s="15"/>
      <c r="U383" s="15"/>
      <c r="V383" s="55"/>
      <c r="W383" s="15"/>
    </row>
    <row r="384" spans="1:23" ht="12.75">
      <c r="A384" s="160" t="s">
        <v>218</v>
      </c>
      <c r="B384" s="160"/>
      <c r="C384" s="155" t="s">
        <v>467</v>
      </c>
      <c r="D384" s="155" t="s">
        <v>467</v>
      </c>
      <c r="E384" s="155" t="s">
        <v>467</v>
      </c>
      <c r="F384" s="191" t="s">
        <v>467</v>
      </c>
      <c r="G384" s="191" t="s">
        <v>467</v>
      </c>
      <c r="H384" s="191" t="s">
        <v>467</v>
      </c>
      <c r="I384" s="191" t="s">
        <v>467</v>
      </c>
      <c r="J384" s="191" t="s">
        <v>467</v>
      </c>
      <c r="K384" s="155" t="s">
        <v>467</v>
      </c>
      <c r="L384" s="191" t="s">
        <v>467</v>
      </c>
      <c r="M384" s="155"/>
      <c r="N384" s="201"/>
      <c r="O384" s="155" t="s">
        <v>467</v>
      </c>
      <c r="P384" s="155" t="s">
        <v>467</v>
      </c>
      <c r="Q384" s="155" t="s">
        <v>467</v>
      </c>
      <c r="R384" s="191" t="s">
        <v>467</v>
      </c>
      <c r="S384" s="191" t="s">
        <v>467</v>
      </c>
      <c r="T384" s="191" t="s">
        <v>467</v>
      </c>
      <c r="U384" s="191" t="s">
        <v>467</v>
      </c>
      <c r="V384" s="191" t="s">
        <v>467</v>
      </c>
      <c r="W384" s="191" t="s">
        <v>467</v>
      </c>
    </row>
    <row r="385" spans="1:23" ht="12.75">
      <c r="A385" s="151"/>
      <c r="B385" s="151"/>
      <c r="C385" s="151"/>
      <c r="D385" s="151"/>
      <c r="E385" s="151"/>
      <c r="F385" s="187"/>
      <c r="G385" s="187"/>
      <c r="H385" s="187"/>
      <c r="I385" s="187"/>
      <c r="J385" s="187"/>
      <c r="K385" s="15"/>
      <c r="L385" s="15"/>
      <c r="M385" s="15"/>
      <c r="N385" s="187"/>
      <c r="O385" s="151"/>
      <c r="P385" s="188"/>
      <c r="Q385" s="188"/>
      <c r="R385" s="188"/>
      <c r="S385" s="151"/>
      <c r="T385" s="15"/>
      <c r="U385" s="15"/>
      <c r="V385" s="15"/>
      <c r="W385" s="15"/>
    </row>
    <row r="386" spans="1:23" ht="12.75">
      <c r="A386" s="151" t="s">
        <v>150</v>
      </c>
      <c r="B386" s="151"/>
      <c r="C386" s="168">
        <v>68384</v>
      </c>
      <c r="D386" s="168">
        <v>68178</v>
      </c>
      <c r="E386" s="168">
        <v>72369.3</v>
      </c>
      <c r="F386" s="168">
        <v>64727</v>
      </c>
      <c r="G386" s="168">
        <v>75933</v>
      </c>
      <c r="H386" s="168" t="s">
        <v>17</v>
      </c>
      <c r="I386" s="168">
        <v>66810</v>
      </c>
      <c r="J386" s="168">
        <v>52149</v>
      </c>
      <c r="K386" s="28">
        <f>SUM('[1]Table 8'!M68:O68)</f>
        <v>45397</v>
      </c>
      <c r="L386" s="28">
        <v>52189</v>
      </c>
      <c r="M386" s="28"/>
      <c r="N386" s="168"/>
      <c r="O386" s="169">
        <f>($L386/C386)-1</f>
        <v>-0.23682440336920918</v>
      </c>
      <c r="P386" s="169">
        <f aca="true" t="shared" si="49" ref="P386:W386">($L386/D386)-1</f>
        <v>-0.23451846636744988</v>
      </c>
      <c r="Q386" s="169">
        <f t="shared" si="49"/>
        <v>-0.27885166776519876</v>
      </c>
      <c r="R386" s="169">
        <f t="shared" si="49"/>
        <v>-0.19370587235620373</v>
      </c>
      <c r="S386" s="169">
        <f t="shared" si="49"/>
        <v>-0.31269671947638045</v>
      </c>
      <c r="T386" s="169"/>
      <c r="U386" s="169">
        <f t="shared" si="49"/>
        <v>-0.2188444843586289</v>
      </c>
      <c r="V386" s="169">
        <f t="shared" si="49"/>
        <v>0.0007670329248883334</v>
      </c>
      <c r="W386" s="169">
        <f t="shared" si="49"/>
        <v>0.14961341057779154</v>
      </c>
    </row>
    <row r="387" spans="1:23" ht="12.75">
      <c r="A387" s="151"/>
      <c r="B387" s="151"/>
      <c r="C387" s="168"/>
      <c r="D387" s="168"/>
      <c r="E387" s="168"/>
      <c r="F387" s="168"/>
      <c r="G387" s="168"/>
      <c r="H387" s="168"/>
      <c r="I387" s="168"/>
      <c r="J387" s="168"/>
      <c r="K387" s="28"/>
      <c r="L387" s="28"/>
      <c r="M387" s="28"/>
      <c r="N387" s="222"/>
      <c r="O387" s="290"/>
      <c r="P387" s="290"/>
      <c r="Q387" s="290"/>
      <c r="R387" s="290"/>
      <c r="S387" s="290"/>
      <c r="T387" s="290"/>
      <c r="U387" s="290"/>
      <c r="V387" s="290"/>
      <c r="W387" s="290"/>
    </row>
    <row r="388" spans="1:23" ht="12.75">
      <c r="A388" s="151" t="s">
        <v>222</v>
      </c>
      <c r="B388" s="151"/>
      <c r="C388" s="168">
        <v>21146</v>
      </c>
      <c r="D388" s="168">
        <v>21819</v>
      </c>
      <c r="E388" s="168">
        <v>15927.3</v>
      </c>
      <c r="F388" s="168">
        <v>17663</v>
      </c>
      <c r="G388" s="168">
        <v>16616.0636886563</v>
      </c>
      <c r="H388" s="168" t="s">
        <v>17</v>
      </c>
      <c r="I388" s="168">
        <v>14851.9</v>
      </c>
      <c r="J388" s="168">
        <v>19839</v>
      </c>
      <c r="K388" s="28">
        <f>SUM('[1]Table 8'!M154:O154)</f>
        <v>15971</v>
      </c>
      <c r="L388" s="28">
        <v>19843</v>
      </c>
      <c r="M388" s="28"/>
      <c r="N388" s="168"/>
      <c r="O388" s="169">
        <f>($L388/C388)-1</f>
        <v>-0.06161921876477816</v>
      </c>
      <c r="P388" s="169">
        <f>($L388/D388)-1</f>
        <v>-0.09056327054402125</v>
      </c>
      <c r="Q388" s="169">
        <f>($L388/E388)-1</f>
        <v>0.24584832331908113</v>
      </c>
      <c r="R388" s="169">
        <f>($L388/F388)-1</f>
        <v>0.1234218422691502</v>
      </c>
      <c r="S388" s="169">
        <f>($L388/G388)-1</f>
        <v>0.1942058222578138</v>
      </c>
      <c r="T388" s="169"/>
      <c r="U388" s="169">
        <f>($L388/I388)-1</f>
        <v>0.33605801277950964</v>
      </c>
      <c r="V388" s="169">
        <f>($L388/J388)-1</f>
        <v>0.00020162306567872434</v>
      </c>
      <c r="W388" s="169">
        <f>($L388/K388)-1</f>
        <v>0.24243942145138053</v>
      </c>
    </row>
    <row r="389" spans="1:23" ht="12.75">
      <c r="A389" s="151"/>
      <c r="B389" s="151"/>
      <c r="C389" s="168"/>
      <c r="D389" s="168"/>
      <c r="E389" s="168"/>
      <c r="F389" s="168"/>
      <c r="G389" s="168"/>
      <c r="H389" s="168"/>
      <c r="I389" s="168"/>
      <c r="J389" s="168"/>
      <c r="K389" s="28"/>
      <c r="L389" s="28"/>
      <c r="M389" s="28"/>
      <c r="N389" s="222"/>
      <c r="O389" s="169"/>
      <c r="P389" s="169"/>
      <c r="Q389" s="169"/>
      <c r="R389" s="169"/>
      <c r="S389" s="169"/>
      <c r="T389" s="169"/>
      <c r="U389" s="169"/>
      <c r="V389" s="169"/>
      <c r="W389" s="169"/>
    </row>
    <row r="390" spans="1:23" ht="12.75">
      <c r="A390" s="151" t="s">
        <v>152</v>
      </c>
      <c r="B390" s="151"/>
      <c r="C390" s="168"/>
      <c r="D390" s="168"/>
      <c r="E390" s="168"/>
      <c r="F390" s="168"/>
      <c r="G390" s="168"/>
      <c r="H390" s="168"/>
      <c r="I390" s="168"/>
      <c r="J390" s="168"/>
      <c r="K390" s="28"/>
      <c r="L390" s="28"/>
      <c r="M390" s="28"/>
      <c r="N390" s="222"/>
      <c r="O390" s="169"/>
      <c r="P390" s="169"/>
      <c r="Q390" s="169"/>
      <c r="R390" s="169"/>
      <c r="S390" s="169"/>
      <c r="T390" s="169"/>
      <c r="U390" s="169"/>
      <c r="V390" s="169"/>
      <c r="W390" s="169"/>
    </row>
    <row r="391" spans="1:23" ht="12.75">
      <c r="A391" s="151"/>
      <c r="B391" s="151"/>
      <c r="C391" s="168"/>
      <c r="D391" s="168"/>
      <c r="E391" s="168"/>
      <c r="F391" s="168"/>
      <c r="G391" s="168"/>
      <c r="H391" s="168"/>
      <c r="I391" s="168"/>
      <c r="J391" s="168"/>
      <c r="K391" s="28"/>
      <c r="L391" s="28"/>
      <c r="M391" s="28"/>
      <c r="N391" s="222"/>
      <c r="O391" s="169"/>
      <c r="P391" s="169"/>
      <c r="Q391" s="169"/>
      <c r="R391" s="169"/>
      <c r="S391" s="169"/>
      <c r="T391" s="169"/>
      <c r="U391" s="169"/>
      <c r="V391" s="169"/>
      <c r="W391" s="169"/>
    </row>
    <row r="392" spans="1:23" ht="12.75">
      <c r="A392" s="165" t="s">
        <v>468</v>
      </c>
      <c r="B392" s="165"/>
      <c r="C392" s="195" t="s">
        <v>17</v>
      </c>
      <c r="D392" s="195">
        <v>23</v>
      </c>
      <c r="E392" s="195" t="s">
        <v>17</v>
      </c>
      <c r="F392" s="195">
        <v>28</v>
      </c>
      <c r="G392" s="195" t="s">
        <v>17</v>
      </c>
      <c r="H392" s="195" t="s">
        <v>17</v>
      </c>
      <c r="I392" s="195">
        <v>357.4</v>
      </c>
      <c r="J392" s="195">
        <v>473</v>
      </c>
      <c r="K392" s="196">
        <v>30</v>
      </c>
      <c r="L392" s="196">
        <v>431</v>
      </c>
      <c r="M392" s="196"/>
      <c r="N392" s="244"/>
      <c r="O392" s="169"/>
      <c r="P392" s="169">
        <f>($L392/D392)-1</f>
        <v>17.73913043478261</v>
      </c>
      <c r="Q392" s="169"/>
      <c r="R392" s="169">
        <f>($L392/F392)-1</f>
        <v>14.392857142857142</v>
      </c>
      <c r="S392" s="169"/>
      <c r="T392" s="169"/>
      <c r="U392" s="169">
        <f>($L392/I392)-1</f>
        <v>0.20593172915500846</v>
      </c>
      <c r="V392" s="169">
        <f>($L392/J392)-1</f>
        <v>-0.08879492600422834</v>
      </c>
      <c r="W392" s="169">
        <f>($L392/K392)-1</f>
        <v>13.366666666666667</v>
      </c>
    </row>
    <row r="393" spans="1:23" ht="12.75">
      <c r="A393" s="165" t="s">
        <v>469</v>
      </c>
      <c r="B393" s="165"/>
      <c r="C393" s="195" t="s">
        <v>17</v>
      </c>
      <c r="D393" s="195" t="s">
        <v>17</v>
      </c>
      <c r="E393" s="195" t="s">
        <v>17</v>
      </c>
      <c r="F393" s="195" t="s">
        <v>17</v>
      </c>
      <c r="G393" s="195" t="s">
        <v>17</v>
      </c>
      <c r="H393" s="195" t="s">
        <v>17</v>
      </c>
      <c r="I393" s="195" t="s">
        <v>17</v>
      </c>
      <c r="J393" s="195" t="s">
        <v>17</v>
      </c>
      <c r="K393" s="196" t="s">
        <v>17</v>
      </c>
      <c r="L393" s="196"/>
      <c r="M393" s="196"/>
      <c r="N393" s="244"/>
      <c r="O393" s="169"/>
      <c r="P393" s="169"/>
      <c r="Q393" s="169"/>
      <c r="R393" s="169"/>
      <c r="S393" s="169"/>
      <c r="T393" s="169"/>
      <c r="U393" s="169"/>
      <c r="V393" s="169"/>
      <c r="W393" s="169"/>
    </row>
    <row r="394" spans="1:23" ht="12.75">
      <c r="A394" s="165" t="s">
        <v>470</v>
      </c>
      <c r="B394" s="165"/>
      <c r="C394" s="195">
        <v>308</v>
      </c>
      <c r="D394" s="195">
        <v>28</v>
      </c>
      <c r="E394" s="195">
        <v>88</v>
      </c>
      <c r="F394" s="195">
        <v>612</v>
      </c>
      <c r="G394" s="195">
        <v>123.1</v>
      </c>
      <c r="H394" s="195" t="s">
        <v>17</v>
      </c>
      <c r="I394" s="195">
        <v>125.3</v>
      </c>
      <c r="J394" s="195">
        <v>365</v>
      </c>
      <c r="K394" s="196">
        <v>55</v>
      </c>
      <c r="L394" s="196"/>
      <c r="M394" s="196"/>
      <c r="N394" s="195"/>
      <c r="O394" s="169"/>
      <c r="P394" s="169"/>
      <c r="Q394" s="169"/>
      <c r="R394" s="169"/>
      <c r="S394" s="169"/>
      <c r="T394" s="169"/>
      <c r="U394" s="169"/>
      <c r="V394" s="169"/>
      <c r="W394" s="169"/>
    </row>
    <row r="395" spans="1:23" ht="12.75">
      <c r="A395" s="165" t="s">
        <v>471</v>
      </c>
      <c r="B395" s="165"/>
      <c r="C395" s="195">
        <v>512</v>
      </c>
      <c r="D395" s="195" t="s">
        <v>17</v>
      </c>
      <c r="E395" s="195" t="s">
        <v>17</v>
      </c>
      <c r="F395" s="195">
        <v>656</v>
      </c>
      <c r="G395" s="195">
        <v>353</v>
      </c>
      <c r="H395" s="195" t="s">
        <v>17</v>
      </c>
      <c r="I395" s="195">
        <v>1339.8</v>
      </c>
      <c r="J395" s="195">
        <v>2408</v>
      </c>
      <c r="K395" s="196">
        <v>1553</v>
      </c>
      <c r="L395" s="196">
        <v>913</v>
      </c>
      <c r="M395" s="196"/>
      <c r="N395" s="195"/>
      <c r="O395" s="169">
        <f>($L395/C395)-1</f>
        <v>0.783203125</v>
      </c>
      <c r="P395" s="169"/>
      <c r="Q395" s="169"/>
      <c r="R395" s="169">
        <f>($L395/F395)-1</f>
        <v>0.3917682926829269</v>
      </c>
      <c r="S395" s="169">
        <f>($L395/G395)-1</f>
        <v>1.5864022662889519</v>
      </c>
      <c r="T395" s="169"/>
      <c r="U395" s="169">
        <f>($L395/I395)-1</f>
        <v>-0.31855500821018057</v>
      </c>
      <c r="V395" s="169">
        <f>($L395/J395)-1</f>
        <v>-0.6208471760797343</v>
      </c>
      <c r="W395" s="169">
        <f>($L395/K395)-1</f>
        <v>-0.41210560206052804</v>
      </c>
    </row>
    <row r="396" spans="1:23" ht="12.75">
      <c r="A396" s="165" t="s">
        <v>472</v>
      </c>
      <c r="B396" s="165"/>
      <c r="C396" s="195" t="s">
        <v>17</v>
      </c>
      <c r="D396" s="195" t="s">
        <v>17</v>
      </c>
      <c r="E396" s="195" t="s">
        <v>17</v>
      </c>
      <c r="F396" s="195" t="s">
        <v>17</v>
      </c>
      <c r="G396" s="195" t="s">
        <v>17</v>
      </c>
      <c r="H396" s="195" t="s">
        <v>17</v>
      </c>
      <c r="I396" s="195" t="s">
        <v>17</v>
      </c>
      <c r="J396" s="195">
        <v>673</v>
      </c>
      <c r="K396" s="196">
        <v>71</v>
      </c>
      <c r="L396" s="196"/>
      <c r="M396" s="196"/>
      <c r="N396" s="195"/>
      <c r="O396" s="169"/>
      <c r="P396" s="169"/>
      <c r="Q396" s="169"/>
      <c r="R396" s="169"/>
      <c r="S396" s="169"/>
      <c r="T396" s="169"/>
      <c r="U396" s="169"/>
      <c r="V396" s="169"/>
      <c r="W396" s="169"/>
    </row>
    <row r="397" spans="1:23" ht="12.75">
      <c r="A397" s="165" t="s">
        <v>488</v>
      </c>
      <c r="B397" s="165"/>
      <c r="C397" s="195" t="s">
        <v>17</v>
      </c>
      <c r="D397" s="195" t="s">
        <v>17</v>
      </c>
      <c r="E397" s="195" t="s">
        <v>17</v>
      </c>
      <c r="F397" s="195" t="s">
        <v>17</v>
      </c>
      <c r="G397" s="195" t="s">
        <v>17</v>
      </c>
      <c r="H397" s="195" t="s">
        <v>17</v>
      </c>
      <c r="I397" s="195" t="s">
        <v>17</v>
      </c>
      <c r="J397" s="195" t="s">
        <v>17</v>
      </c>
      <c r="K397" s="196">
        <v>96</v>
      </c>
      <c r="L397" s="196"/>
      <c r="M397" s="196"/>
      <c r="N397" s="195"/>
      <c r="O397" s="169"/>
      <c r="P397" s="169"/>
      <c r="Q397" s="169"/>
      <c r="R397" s="169"/>
      <c r="S397" s="169"/>
      <c r="T397" s="169"/>
      <c r="U397" s="169"/>
      <c r="V397" s="169"/>
      <c r="W397" s="169"/>
    </row>
    <row r="398" spans="1:23" ht="12.75">
      <c r="A398" s="165" t="s">
        <v>474</v>
      </c>
      <c r="B398" s="165"/>
      <c r="C398" s="195"/>
      <c r="D398" s="195"/>
      <c r="E398" s="195"/>
      <c r="F398" s="195"/>
      <c r="G398" s="195"/>
      <c r="H398" s="195"/>
      <c r="I398" s="195"/>
      <c r="J398" s="195"/>
      <c r="K398" s="196"/>
      <c r="L398" s="196">
        <v>252</v>
      </c>
      <c r="M398" s="196"/>
      <c r="N398" s="195"/>
      <c r="O398" s="169"/>
      <c r="P398" s="169"/>
      <c r="Q398" s="169"/>
      <c r="R398" s="169"/>
      <c r="S398" s="169"/>
      <c r="T398" s="169"/>
      <c r="U398" s="169"/>
      <c r="V398" s="169"/>
      <c r="W398" s="169"/>
    </row>
    <row r="399" spans="1:23" ht="12.75">
      <c r="A399" s="165" t="s">
        <v>489</v>
      </c>
      <c r="B399" s="165"/>
      <c r="C399" s="195" t="s">
        <v>17</v>
      </c>
      <c r="D399" s="195" t="s">
        <v>17</v>
      </c>
      <c r="E399" s="195" t="s">
        <v>17</v>
      </c>
      <c r="F399" s="195" t="s">
        <v>17</v>
      </c>
      <c r="G399" s="195" t="s">
        <v>17</v>
      </c>
      <c r="H399" s="195" t="s">
        <v>17</v>
      </c>
      <c r="I399" s="195" t="s">
        <v>17</v>
      </c>
      <c r="J399" s="195">
        <v>581</v>
      </c>
      <c r="K399" s="196">
        <v>96</v>
      </c>
      <c r="L399" s="196"/>
      <c r="M399" s="196"/>
      <c r="N399" s="195"/>
      <c r="O399" s="169"/>
      <c r="P399" s="169"/>
      <c r="Q399" s="169"/>
      <c r="R399" s="169"/>
      <c r="S399" s="169"/>
      <c r="T399" s="169"/>
      <c r="U399" s="169"/>
      <c r="V399" s="169"/>
      <c r="W399" s="169"/>
    </row>
    <row r="400" spans="1:23" ht="12.75">
      <c r="A400" s="165" t="s">
        <v>476</v>
      </c>
      <c r="B400" s="165"/>
      <c r="C400" s="195" t="s">
        <v>17</v>
      </c>
      <c r="D400" s="195" t="s">
        <v>17</v>
      </c>
      <c r="E400" s="195">
        <v>14</v>
      </c>
      <c r="F400" s="195" t="s">
        <v>17</v>
      </c>
      <c r="G400" s="195">
        <v>20.3</v>
      </c>
      <c r="H400" s="195" t="s">
        <v>17</v>
      </c>
      <c r="I400" s="195" t="s">
        <v>17</v>
      </c>
      <c r="J400" s="195">
        <v>66</v>
      </c>
      <c r="K400" s="196" t="s">
        <v>17</v>
      </c>
      <c r="L400" s="196"/>
      <c r="M400" s="196"/>
      <c r="N400" s="195"/>
      <c r="O400" s="169"/>
      <c r="P400" s="169"/>
      <c r="Q400" s="169"/>
      <c r="R400" s="169"/>
      <c r="S400" s="169"/>
      <c r="T400" s="169"/>
      <c r="U400" s="169"/>
      <c r="V400" s="169"/>
      <c r="W400" s="169"/>
    </row>
    <row r="401" spans="1:23" ht="12.75">
      <c r="A401" s="151"/>
      <c r="B401" s="151"/>
      <c r="C401" s="168"/>
      <c r="D401" s="168"/>
      <c r="E401" s="168"/>
      <c r="F401" s="168"/>
      <c r="G401" s="168"/>
      <c r="H401" s="168"/>
      <c r="I401" s="168"/>
      <c r="J401" s="168"/>
      <c r="K401" s="28"/>
      <c r="L401" s="28"/>
      <c r="M401" s="28"/>
      <c r="N401" s="168"/>
      <c r="O401" s="169"/>
      <c r="P401" s="169"/>
      <c r="Q401" s="169"/>
      <c r="R401" s="169"/>
      <c r="S401" s="169"/>
      <c r="T401" s="169"/>
      <c r="U401" s="169"/>
      <c r="V401" s="169"/>
      <c r="W401" s="169"/>
    </row>
    <row r="402" spans="1:23" ht="12.75">
      <c r="A402" s="151" t="s">
        <v>234</v>
      </c>
      <c r="B402" s="151"/>
      <c r="C402" s="168">
        <v>820</v>
      </c>
      <c r="D402" s="168">
        <v>51</v>
      </c>
      <c r="E402" s="168">
        <v>101.5</v>
      </c>
      <c r="F402" s="168">
        <v>1295</v>
      </c>
      <c r="G402" s="168">
        <v>491.86823777798963</v>
      </c>
      <c r="H402" s="168" t="s">
        <v>17</v>
      </c>
      <c r="I402" s="168">
        <v>1822.5</v>
      </c>
      <c r="J402" s="168">
        <v>4565</v>
      </c>
      <c r="K402" s="28">
        <f>SUM('[1]Table 8'!M171:O171)</f>
        <v>1900</v>
      </c>
      <c r="L402" s="28">
        <v>1595</v>
      </c>
      <c r="M402" s="28"/>
      <c r="N402" s="168"/>
      <c r="O402" s="169">
        <f>($L402/C402)-1</f>
        <v>0.9451219512195121</v>
      </c>
      <c r="P402" s="169">
        <f>($L402/D402)-1</f>
        <v>30.274509803921568</v>
      </c>
      <c r="Q402" s="169">
        <f>($L402/E402)-1</f>
        <v>14.714285714285714</v>
      </c>
      <c r="R402" s="169">
        <f>($L402/F402)-1</f>
        <v>0.23166023166023164</v>
      </c>
      <c r="S402" s="169">
        <f>($L402/G402)-1</f>
        <v>2.242738354493875</v>
      </c>
      <c r="T402" s="169"/>
      <c r="U402" s="169">
        <f>($L402/I402)-1</f>
        <v>-0.1248285322359396</v>
      </c>
      <c r="V402" s="169">
        <f>($L402/J402)-1</f>
        <v>-0.6506024096385542</v>
      </c>
      <c r="W402" s="169">
        <f>($L402/K402)-1</f>
        <v>-0.16052631578947374</v>
      </c>
    </row>
    <row r="403" spans="1:23" ht="12.75">
      <c r="A403" s="151"/>
      <c r="B403" s="151"/>
      <c r="C403" s="168"/>
      <c r="D403" s="168"/>
      <c r="E403" s="168"/>
      <c r="F403" s="168"/>
      <c r="G403" s="168"/>
      <c r="H403" s="168"/>
      <c r="I403" s="168"/>
      <c r="J403" s="168"/>
      <c r="K403" s="28"/>
      <c r="L403" s="28"/>
      <c r="M403" s="28"/>
      <c r="N403" s="222"/>
      <c r="O403" s="169"/>
      <c r="P403" s="169"/>
      <c r="Q403" s="169"/>
      <c r="R403" s="169"/>
      <c r="S403" s="169"/>
      <c r="T403" s="169"/>
      <c r="U403" s="169"/>
      <c r="V403" s="169"/>
      <c r="W403" s="169"/>
    </row>
    <row r="404" spans="1:23" ht="12.75">
      <c r="A404" s="151" t="s">
        <v>153</v>
      </c>
      <c r="B404" s="151"/>
      <c r="C404" s="168" t="s">
        <v>17</v>
      </c>
      <c r="D404" s="168" t="s">
        <v>17</v>
      </c>
      <c r="E404" s="168" t="s">
        <v>17</v>
      </c>
      <c r="F404" s="168">
        <v>195</v>
      </c>
      <c r="G404" s="168">
        <v>471.7448512588154</v>
      </c>
      <c r="H404" s="168" t="s">
        <v>17</v>
      </c>
      <c r="I404" s="168">
        <v>1581.3</v>
      </c>
      <c r="J404" s="168">
        <v>114</v>
      </c>
      <c r="K404" s="28">
        <f>SUM('[1]Table 8'!M183:O183)</f>
        <v>930</v>
      </c>
      <c r="L404" s="28">
        <v>664</v>
      </c>
      <c r="M404" s="28"/>
      <c r="N404" s="168"/>
      <c r="O404" s="169"/>
      <c r="P404" s="169"/>
      <c r="Q404" s="169"/>
      <c r="R404" s="169">
        <f>($L404/F404)-1</f>
        <v>2.405128205128205</v>
      </c>
      <c r="S404" s="169">
        <f>($L404/G404)-1</f>
        <v>0.4075405343124918</v>
      </c>
      <c r="T404" s="169"/>
      <c r="U404" s="169">
        <f>($L404/I404)-1</f>
        <v>-0.5800923290963131</v>
      </c>
      <c r="V404" s="169">
        <f>($L404/J404)-1</f>
        <v>4.824561403508772</v>
      </c>
      <c r="W404" s="169">
        <f>($L404/K404)-1</f>
        <v>-0.2860215053763441</v>
      </c>
    </row>
    <row r="405" spans="1:23" ht="12.75">
      <c r="A405" s="151"/>
      <c r="B405" s="151"/>
      <c r="C405" s="168"/>
      <c r="D405" s="168"/>
      <c r="E405" s="168"/>
      <c r="F405" s="168"/>
      <c r="G405" s="168"/>
      <c r="H405" s="168"/>
      <c r="I405" s="168"/>
      <c r="J405" s="168"/>
      <c r="K405" s="28"/>
      <c r="L405" s="28"/>
      <c r="M405" s="28"/>
      <c r="N405" s="222"/>
      <c r="O405" s="169"/>
      <c r="P405" s="169"/>
      <c r="Q405" s="169"/>
      <c r="R405" s="169"/>
      <c r="S405" s="169"/>
      <c r="T405" s="169"/>
      <c r="U405" s="169"/>
      <c r="V405" s="169"/>
      <c r="W405" s="169"/>
    </row>
    <row r="406" spans="1:23" ht="12.75">
      <c r="A406" s="151" t="s">
        <v>477</v>
      </c>
      <c r="B406" s="151"/>
      <c r="C406" s="168">
        <v>233</v>
      </c>
      <c r="D406" s="168">
        <v>186</v>
      </c>
      <c r="E406" s="168">
        <v>133.9</v>
      </c>
      <c r="F406" s="168">
        <v>137</v>
      </c>
      <c r="G406" s="168">
        <v>128.2810972196305</v>
      </c>
      <c r="H406" s="168" t="s">
        <v>17</v>
      </c>
      <c r="I406" s="168">
        <v>86</v>
      </c>
      <c r="J406" s="168" t="s">
        <v>17</v>
      </c>
      <c r="K406" s="28" t="s">
        <v>17</v>
      </c>
      <c r="L406" s="28"/>
      <c r="M406" s="28"/>
      <c r="N406" s="168"/>
      <c r="O406" s="169"/>
      <c r="P406" s="169"/>
      <c r="Q406" s="169"/>
      <c r="R406" s="169"/>
      <c r="S406" s="169"/>
      <c r="T406" s="169"/>
      <c r="U406" s="169"/>
      <c r="V406" s="169"/>
      <c r="W406" s="169"/>
    </row>
    <row r="407" spans="1:23" ht="12.75">
      <c r="A407" s="151"/>
      <c r="B407" s="151"/>
      <c r="C407" s="168"/>
      <c r="D407" s="168"/>
      <c r="E407" s="168"/>
      <c r="F407" s="168"/>
      <c r="G407" s="168"/>
      <c r="H407" s="168"/>
      <c r="I407" s="168"/>
      <c r="J407" s="168"/>
      <c r="K407" s="28"/>
      <c r="L407" s="28"/>
      <c r="M407" s="28"/>
      <c r="N407" s="168"/>
      <c r="O407" s="169"/>
      <c r="P407" s="169"/>
      <c r="Q407" s="169"/>
      <c r="R407" s="169"/>
      <c r="S407" s="169"/>
      <c r="T407" s="169"/>
      <c r="U407" s="169"/>
      <c r="V407" s="169"/>
      <c r="W407" s="169"/>
    </row>
    <row r="408" spans="1:23" ht="12.75">
      <c r="A408" s="151" t="s">
        <v>419</v>
      </c>
      <c r="B408" s="151"/>
      <c r="C408" s="168" t="s">
        <v>17</v>
      </c>
      <c r="D408" s="168" t="s">
        <v>17</v>
      </c>
      <c r="E408" s="168" t="s">
        <v>17</v>
      </c>
      <c r="F408" s="168" t="s">
        <v>17</v>
      </c>
      <c r="G408" s="168" t="s">
        <v>17</v>
      </c>
      <c r="H408" s="168" t="s">
        <v>17</v>
      </c>
      <c r="I408" s="168">
        <v>71.7</v>
      </c>
      <c r="J408" s="168" t="s">
        <v>17</v>
      </c>
      <c r="K408" s="28" t="s">
        <v>17</v>
      </c>
      <c r="L408" s="28">
        <v>23</v>
      </c>
      <c r="M408" s="28"/>
      <c r="N408" s="168"/>
      <c r="O408" s="169"/>
      <c r="P408" s="169"/>
      <c r="Q408" s="169"/>
      <c r="R408" s="169"/>
      <c r="S408" s="169"/>
      <c r="T408" s="169"/>
      <c r="U408" s="169">
        <f>($L408/I408)-1</f>
        <v>-0.6792189679218967</v>
      </c>
      <c r="V408" s="169"/>
      <c r="W408" s="169"/>
    </row>
    <row r="409" spans="1:23" ht="12.75">
      <c r="A409" s="151"/>
      <c r="B409" s="151"/>
      <c r="C409" s="168"/>
      <c r="D409" s="168"/>
      <c r="E409" s="168"/>
      <c r="F409" s="168"/>
      <c r="G409" s="168"/>
      <c r="H409" s="168"/>
      <c r="I409" s="168"/>
      <c r="J409" s="168"/>
      <c r="K409" s="28"/>
      <c r="L409" s="28"/>
      <c r="M409" s="28"/>
      <c r="N409" s="166"/>
      <c r="O409" s="169"/>
      <c r="P409" s="169"/>
      <c r="Q409" s="169"/>
      <c r="R409" s="169"/>
      <c r="S409" s="169"/>
      <c r="T409" s="169"/>
      <c r="U409" s="169"/>
      <c r="V409" s="169"/>
      <c r="W409" s="169"/>
    </row>
    <row r="410" spans="1:23" ht="12.75">
      <c r="A410" s="151" t="s">
        <v>155</v>
      </c>
      <c r="B410" s="151"/>
      <c r="C410" s="168" t="s">
        <v>490</v>
      </c>
      <c r="D410" s="168">
        <v>3738</v>
      </c>
      <c r="E410" s="168">
        <v>2420.3</v>
      </c>
      <c r="F410" s="168">
        <v>3314</v>
      </c>
      <c r="G410" s="168">
        <v>4016.6864527919943</v>
      </c>
      <c r="H410" s="168" t="s">
        <v>17</v>
      </c>
      <c r="I410" s="168">
        <v>3071.2</v>
      </c>
      <c r="J410" s="168">
        <v>3679</v>
      </c>
      <c r="K410" s="28">
        <f>SUM('[1]Table 8'!M230:O230)</f>
        <v>2756</v>
      </c>
      <c r="L410" s="28">
        <v>3158</v>
      </c>
      <c r="M410" s="28"/>
      <c r="N410" s="168"/>
      <c r="O410" s="169"/>
      <c r="P410" s="169">
        <f>($L410/D410)-1</f>
        <v>-0.15516318887105407</v>
      </c>
      <c r="Q410" s="169">
        <f>($L410/E410)-1</f>
        <v>0.3047969260009089</v>
      </c>
      <c r="R410" s="169">
        <f>($L410/F410)-1</f>
        <v>-0.04707302353651177</v>
      </c>
      <c r="S410" s="169">
        <f>($L410/G410)-1</f>
        <v>-0.21377980653558915</v>
      </c>
      <c r="T410" s="169"/>
      <c r="U410" s="169">
        <f>($L410/I410)-1</f>
        <v>0.02826256837718155</v>
      </c>
      <c r="V410" s="169">
        <f>($L410/J410)-1</f>
        <v>-0.14161456917640658</v>
      </c>
      <c r="W410" s="169">
        <f>($L410/K410)-1</f>
        <v>0.14586357039187225</v>
      </c>
    </row>
    <row r="411" spans="1:23" ht="12.75">
      <c r="A411" s="151"/>
      <c r="B411" s="151"/>
      <c r="C411" s="166"/>
      <c r="D411" s="166"/>
      <c r="E411" s="168"/>
      <c r="F411" s="168"/>
      <c r="G411" s="166"/>
      <c r="H411" s="166"/>
      <c r="I411" s="166"/>
      <c r="J411" s="166"/>
      <c r="K411" s="55"/>
      <c r="L411" s="55"/>
      <c r="M411" s="55"/>
      <c r="N411" s="166"/>
      <c r="O411" s="166"/>
      <c r="P411" s="169"/>
      <c r="Q411" s="169"/>
      <c r="R411" s="169"/>
      <c r="S411" s="166"/>
      <c r="T411" s="55"/>
      <c r="U411" s="55"/>
      <c r="V411" s="55"/>
      <c r="W411" s="15"/>
    </row>
    <row r="412" spans="1:23" ht="13.5">
      <c r="A412" s="170" t="s">
        <v>168</v>
      </c>
      <c r="B412" s="183"/>
      <c r="C412" s="171">
        <v>90583</v>
      </c>
      <c r="D412" s="171">
        <v>93972</v>
      </c>
      <c r="E412" s="171">
        <v>90952.1</v>
      </c>
      <c r="F412" s="171">
        <v>87330</v>
      </c>
      <c r="G412" s="171">
        <v>97658</v>
      </c>
      <c r="H412" s="171" t="s">
        <v>17</v>
      </c>
      <c r="I412" s="171">
        <v>88294.8</v>
      </c>
      <c r="J412" s="171">
        <v>80347</v>
      </c>
      <c r="K412" s="172">
        <f>K386+K388+K402+K404+K410</f>
        <v>66954</v>
      </c>
      <c r="L412" s="172">
        <v>77473</v>
      </c>
      <c r="M412" s="70"/>
      <c r="N412" s="291"/>
      <c r="O412" s="200">
        <f>($L412/C412)-1</f>
        <v>-0.1447291434375103</v>
      </c>
      <c r="P412" s="200">
        <f aca="true" t="shared" si="50" ref="P412:W412">($L412/D412)-1</f>
        <v>-0.17557357510747884</v>
      </c>
      <c r="Q412" s="200">
        <f t="shared" si="50"/>
        <v>-0.14819998658634603</v>
      </c>
      <c r="R412" s="200">
        <f t="shared" si="50"/>
        <v>-0.11287072025649836</v>
      </c>
      <c r="S412" s="200">
        <f t="shared" si="50"/>
        <v>-0.20669069610272583</v>
      </c>
      <c r="T412" s="200"/>
      <c r="U412" s="200">
        <f t="shared" si="50"/>
        <v>-0.12256440922908263</v>
      </c>
      <c r="V412" s="200">
        <f t="shared" si="50"/>
        <v>-0.03576984828307217</v>
      </c>
      <c r="W412" s="200">
        <f t="shared" si="50"/>
        <v>0.15710786510141284</v>
      </c>
    </row>
    <row r="413" spans="1:23" ht="12.75">
      <c r="A413" s="162"/>
      <c r="B413" s="162"/>
      <c r="C413" s="166"/>
      <c r="D413" s="166"/>
      <c r="E413" s="166"/>
      <c r="F413" s="168"/>
      <c r="G413" s="168"/>
      <c r="H413" s="168"/>
      <c r="I413" s="168"/>
      <c r="J413" s="168"/>
      <c r="K413" s="55"/>
      <c r="L413" s="55"/>
      <c r="M413" s="55"/>
      <c r="N413" s="168"/>
      <c r="O413" s="166"/>
      <c r="P413" s="166"/>
      <c r="Q413" s="166"/>
      <c r="R413" s="166"/>
      <c r="S413" s="166"/>
      <c r="T413" s="166"/>
      <c r="U413" s="166"/>
      <c r="V413" s="166"/>
      <c r="W413" s="166"/>
    </row>
    <row r="414" spans="1:23" ht="12.75">
      <c r="A414" s="151" t="s">
        <v>478</v>
      </c>
      <c r="B414" s="151"/>
      <c r="C414" s="168">
        <v>11835</v>
      </c>
      <c r="D414" s="168">
        <v>11064</v>
      </c>
      <c r="E414" s="168">
        <v>8404.4</v>
      </c>
      <c r="F414" s="168">
        <v>8488</v>
      </c>
      <c r="G414" s="168">
        <v>7513</v>
      </c>
      <c r="H414" s="168" t="s">
        <v>17</v>
      </c>
      <c r="I414" s="168">
        <v>6708</v>
      </c>
      <c r="J414" s="168">
        <v>6067.72697247869</v>
      </c>
      <c r="K414" s="28">
        <f>SUM('[1]Table 3'!G18:G20)</f>
        <v>5117.958499143166</v>
      </c>
      <c r="L414" s="28">
        <v>5501</v>
      </c>
      <c r="M414" s="28"/>
      <c r="N414" s="195"/>
      <c r="O414" s="169">
        <f>($L414/C414)-1</f>
        <v>-0.5351922264469793</v>
      </c>
      <c r="P414" s="169">
        <f aca="true" t="shared" si="51" ref="P414:W414">($L414/D414)-1</f>
        <v>-0.5028018799710774</v>
      </c>
      <c r="Q414" s="169">
        <f t="shared" si="51"/>
        <v>-0.3454619009090476</v>
      </c>
      <c r="R414" s="169">
        <f t="shared" si="51"/>
        <v>-0.3519085768143261</v>
      </c>
      <c r="S414" s="169">
        <f t="shared" si="51"/>
        <v>-0.26780247570877147</v>
      </c>
      <c r="T414" s="169"/>
      <c r="U414" s="169">
        <f t="shared" si="51"/>
        <v>-0.17993440667859273</v>
      </c>
      <c r="V414" s="169">
        <f t="shared" si="51"/>
        <v>-0.09340020983956365</v>
      </c>
      <c r="W414" s="169">
        <f t="shared" si="51"/>
        <v>0.07484263518763634</v>
      </c>
    </row>
    <row r="415" spans="1:23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283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22"/>
      <c r="S416" s="15"/>
      <c r="T416" s="15"/>
      <c r="U416" s="15"/>
      <c r="V416" s="15"/>
      <c r="W416" s="15"/>
    </row>
    <row r="417" spans="1:23" ht="12.75">
      <c r="A417" s="160" t="s">
        <v>572</v>
      </c>
      <c r="B417" s="151"/>
      <c r="C417" s="151"/>
      <c r="D417" s="151"/>
      <c r="E417" s="151"/>
      <c r="F417" s="208"/>
      <c r="G417" s="208"/>
      <c r="H417" s="208"/>
      <c r="I417" s="208"/>
      <c r="J417" s="208"/>
      <c r="K417" s="208"/>
      <c r="L417" s="208"/>
      <c r="M417" s="208"/>
      <c r="N417" s="151"/>
      <c r="O417" s="188"/>
      <c r="P417" s="188"/>
      <c r="Q417" s="188"/>
      <c r="R417" s="151"/>
      <c r="S417" s="15"/>
      <c r="T417" s="15"/>
      <c r="U417" s="15"/>
      <c r="V417" s="15"/>
      <c r="W417" s="15"/>
    </row>
    <row r="418" spans="1:23" ht="12.75">
      <c r="A418" s="151"/>
      <c r="B418" s="162"/>
      <c r="C418" s="151"/>
      <c r="D418" s="151"/>
      <c r="E418" s="151"/>
      <c r="F418" s="208"/>
      <c r="G418" s="208"/>
      <c r="H418" s="208"/>
      <c r="I418" s="208"/>
      <c r="J418" s="208"/>
      <c r="K418" s="208"/>
      <c r="L418" s="208"/>
      <c r="M418" s="208"/>
      <c r="N418" s="151"/>
      <c r="O418" s="188"/>
      <c r="P418" s="188"/>
      <c r="Q418" s="188"/>
      <c r="R418" s="151"/>
      <c r="S418" s="15"/>
      <c r="T418" s="15"/>
      <c r="U418" s="15"/>
      <c r="V418" s="15"/>
      <c r="W418" s="15"/>
    </row>
    <row r="419" spans="1:23" ht="12.75">
      <c r="A419" s="154"/>
      <c r="B419" s="160" t="s">
        <v>195</v>
      </c>
      <c r="C419" s="346" t="s">
        <v>440</v>
      </c>
      <c r="D419" s="346"/>
      <c r="E419" s="346"/>
      <c r="F419" s="346"/>
      <c r="G419" s="346"/>
      <c r="H419" s="346"/>
      <c r="I419" s="346"/>
      <c r="J419" s="346"/>
      <c r="K419" s="346"/>
      <c r="L419" s="155"/>
      <c r="M419" s="155"/>
      <c r="N419" s="15"/>
      <c r="O419" s="347" t="s">
        <v>441</v>
      </c>
      <c r="P419" s="347"/>
      <c r="Q419" s="347"/>
      <c r="R419" s="347"/>
      <c r="S419" s="347"/>
      <c r="T419" s="347"/>
      <c r="U419" s="347"/>
      <c r="V419" s="347"/>
      <c r="W419" s="15"/>
    </row>
    <row r="420" spans="1:23" ht="12.75">
      <c r="A420" s="155"/>
      <c r="B420" s="157"/>
      <c r="C420" s="155">
        <v>1990</v>
      </c>
      <c r="D420" s="155">
        <v>1992</v>
      </c>
      <c r="E420" s="155">
        <v>1994</v>
      </c>
      <c r="F420" s="161">
        <v>1996</v>
      </c>
      <c r="G420" s="161">
        <v>1998</v>
      </c>
      <c r="H420" s="161">
        <v>2000</v>
      </c>
      <c r="I420" s="161">
        <v>2002</v>
      </c>
      <c r="J420" s="161">
        <v>2004</v>
      </c>
      <c r="K420" s="129">
        <v>2006</v>
      </c>
      <c r="L420" s="161">
        <v>2008</v>
      </c>
      <c r="M420" s="129"/>
      <c r="N420" s="15"/>
      <c r="O420" s="156" t="s">
        <v>442</v>
      </c>
      <c r="P420" s="156" t="s">
        <v>443</v>
      </c>
      <c r="Q420" s="156" t="s">
        <v>444</v>
      </c>
      <c r="R420" s="156" t="s">
        <v>445</v>
      </c>
      <c r="S420" s="155" t="s">
        <v>446</v>
      </c>
      <c r="T420" s="17" t="s">
        <v>447</v>
      </c>
      <c r="U420" s="17" t="s">
        <v>448</v>
      </c>
      <c r="V420" s="17" t="s">
        <v>449</v>
      </c>
      <c r="W420" s="17" t="s">
        <v>450</v>
      </c>
    </row>
    <row r="421" spans="1:23" ht="12.75">
      <c r="A421" s="154"/>
      <c r="B421" s="154"/>
      <c r="C421" s="154"/>
      <c r="D421" s="154"/>
      <c r="E421" s="212"/>
      <c r="F421" s="213"/>
      <c r="G421" s="213"/>
      <c r="H421" s="213"/>
      <c r="I421" s="213"/>
      <c r="J421" s="208"/>
      <c r="K421" s="222"/>
      <c r="L421" s="222"/>
      <c r="M421" s="222"/>
      <c r="N421" s="15"/>
      <c r="O421" s="151"/>
      <c r="P421" s="188"/>
      <c r="Q421" s="188"/>
      <c r="R421" s="188"/>
      <c r="S421" s="151"/>
      <c r="T421" s="15"/>
      <c r="U421" s="15"/>
      <c r="V421" s="55"/>
      <c r="W421" s="15"/>
    </row>
    <row r="422" spans="1:23" ht="12.75">
      <c r="A422" s="160" t="s">
        <v>218</v>
      </c>
      <c r="B422" s="154"/>
      <c r="C422" s="214" t="s">
        <v>479</v>
      </c>
      <c r="D422" s="214" t="s">
        <v>479</v>
      </c>
      <c r="E422" s="214" t="s">
        <v>479</v>
      </c>
      <c r="F422" s="215" t="s">
        <v>479</v>
      </c>
      <c r="G422" s="215" t="s">
        <v>479</v>
      </c>
      <c r="H422" s="215" t="s">
        <v>479</v>
      </c>
      <c r="I422" s="215" t="s">
        <v>479</v>
      </c>
      <c r="J422" s="215" t="s">
        <v>479</v>
      </c>
      <c r="K422" s="215" t="s">
        <v>479</v>
      </c>
      <c r="L422" s="215" t="s">
        <v>479</v>
      </c>
      <c r="M422" s="215"/>
      <c r="N422" s="15"/>
      <c r="O422" s="214" t="s">
        <v>479</v>
      </c>
      <c r="P422" s="214" t="s">
        <v>479</v>
      </c>
      <c r="Q422" s="214" t="s">
        <v>479</v>
      </c>
      <c r="R422" s="215" t="s">
        <v>479</v>
      </c>
      <c r="S422" s="215" t="s">
        <v>479</v>
      </c>
      <c r="T422" s="215" t="s">
        <v>479</v>
      </c>
      <c r="U422" s="215" t="s">
        <v>479</v>
      </c>
      <c r="V422" s="215" t="s">
        <v>479</v>
      </c>
      <c r="W422" s="215" t="s">
        <v>479</v>
      </c>
    </row>
    <row r="423" spans="1:23" ht="12.75">
      <c r="A423" s="151"/>
      <c r="B423" s="151"/>
      <c r="C423" s="152"/>
      <c r="D423" s="152"/>
      <c r="E423" s="152"/>
      <c r="F423" s="208"/>
      <c r="G423" s="208"/>
      <c r="H423" s="208"/>
      <c r="I423" s="208"/>
      <c r="J423" s="208"/>
      <c r="K423" s="208"/>
      <c r="L423" s="208"/>
      <c r="M423" s="208"/>
      <c r="N423" s="15"/>
      <c r="O423" s="151"/>
      <c r="P423" s="188"/>
      <c r="Q423" s="188"/>
      <c r="R423" s="188"/>
      <c r="S423" s="151"/>
      <c r="T423" s="15"/>
      <c r="U423" s="15"/>
      <c r="V423" s="15"/>
      <c r="W423" s="15"/>
    </row>
    <row r="424" spans="1:23" ht="12.75">
      <c r="A424" s="151" t="s">
        <v>150</v>
      </c>
      <c r="B424" s="151"/>
      <c r="C424" s="167">
        <v>82.07</v>
      </c>
      <c r="D424" s="167">
        <v>83.28</v>
      </c>
      <c r="E424" s="167">
        <v>75.9973</v>
      </c>
      <c r="F424" s="222">
        <v>69.41</v>
      </c>
      <c r="G424" s="222">
        <v>67.43</v>
      </c>
      <c r="H424" s="222" t="s">
        <v>17</v>
      </c>
      <c r="I424" s="222">
        <v>69.9008</v>
      </c>
      <c r="J424" s="222">
        <v>51.326</v>
      </c>
      <c r="K424" s="222">
        <f>SUM('[1]Table 9'!M68:O68)/1000</f>
        <v>46.931</v>
      </c>
      <c r="L424" s="222">
        <v>45.019</v>
      </c>
      <c r="M424" s="222"/>
      <c r="N424" s="55"/>
      <c r="O424" s="169">
        <f>($L424/C424)-1</f>
        <v>-0.45145607408309973</v>
      </c>
      <c r="P424" s="169">
        <f aca="true" t="shared" si="52" ref="P424:W424">($L424/D424)-1</f>
        <v>-0.459426032660903</v>
      </c>
      <c r="Q424" s="169">
        <f t="shared" si="52"/>
        <v>-0.40762369189431724</v>
      </c>
      <c r="R424" s="169">
        <f t="shared" si="52"/>
        <v>-0.35140469672957786</v>
      </c>
      <c r="S424" s="169">
        <f t="shared" si="52"/>
        <v>-0.3323594839092393</v>
      </c>
      <c r="T424" s="169"/>
      <c r="U424" s="169">
        <f t="shared" si="52"/>
        <v>-0.35595873008606493</v>
      </c>
      <c r="V424" s="169">
        <f t="shared" si="52"/>
        <v>-0.1228811908194678</v>
      </c>
      <c r="W424" s="169">
        <f t="shared" si="52"/>
        <v>-0.04074066182267577</v>
      </c>
    </row>
    <row r="425" spans="1:23" ht="12.75">
      <c r="A425" s="151"/>
      <c r="B425" s="151"/>
      <c r="C425" s="167"/>
      <c r="D425" s="167"/>
      <c r="E425" s="167"/>
      <c r="F425" s="222"/>
      <c r="G425" s="222"/>
      <c r="H425" s="222"/>
      <c r="I425" s="222"/>
      <c r="J425" s="222"/>
      <c r="K425" s="222"/>
      <c r="L425" s="222"/>
      <c r="M425" s="222"/>
      <c r="N425" s="55"/>
      <c r="O425" s="194"/>
      <c r="P425" s="194"/>
      <c r="Q425" s="194"/>
      <c r="R425" s="194"/>
      <c r="S425" s="194"/>
      <c r="T425" s="194"/>
      <c r="U425" s="194"/>
      <c r="V425" s="194"/>
      <c r="W425" s="194"/>
    </row>
    <row r="426" spans="1:23" ht="12.75">
      <c r="A426" s="151" t="s">
        <v>222</v>
      </c>
      <c r="B426" s="151"/>
      <c r="C426" s="167">
        <v>197.2</v>
      </c>
      <c r="D426" s="167">
        <v>171.75</v>
      </c>
      <c r="E426" s="167">
        <v>97.28219999999999</v>
      </c>
      <c r="F426" s="222">
        <v>293.26</v>
      </c>
      <c r="G426" s="222">
        <v>290.23</v>
      </c>
      <c r="H426" s="222" t="s">
        <v>17</v>
      </c>
      <c r="I426" s="222">
        <v>354.0078</v>
      </c>
      <c r="J426" s="222">
        <v>211.178</v>
      </c>
      <c r="K426" s="222">
        <f>SUM('[1]Table 9'!M155:O155)/1000</f>
        <v>101.78</v>
      </c>
      <c r="L426" s="222">
        <v>12.221</v>
      </c>
      <c r="M426" s="222"/>
      <c r="N426" s="55"/>
      <c r="O426" s="169">
        <f>($L426/C426)-1</f>
        <v>-0.93802738336714</v>
      </c>
      <c r="P426" s="169">
        <f>($L426/D426)-1</f>
        <v>-0.9288442503639011</v>
      </c>
      <c r="Q426" s="169">
        <f>($L426/E426)-1</f>
        <v>-0.8743757850870971</v>
      </c>
      <c r="R426" s="169">
        <f>($L426/F426)-1</f>
        <v>-0.9583270817704426</v>
      </c>
      <c r="S426" s="169">
        <f>($L426/G426)-1</f>
        <v>-0.9578920166764291</v>
      </c>
      <c r="T426" s="169"/>
      <c r="U426" s="169">
        <f>($L426/I426)-1</f>
        <v>-0.9654781617806161</v>
      </c>
      <c r="V426" s="169">
        <f>($L426/J426)-1</f>
        <v>-0.9421293884779665</v>
      </c>
      <c r="W426" s="169">
        <f>($L426/K426)-1</f>
        <v>-0.8799272941638829</v>
      </c>
    </row>
    <row r="427" spans="1:23" ht="12.75">
      <c r="A427" s="151"/>
      <c r="B427" s="151"/>
      <c r="C427" s="167"/>
      <c r="D427" s="167"/>
      <c r="E427" s="167"/>
      <c r="F427" s="222"/>
      <c r="G427" s="222"/>
      <c r="H427" s="222"/>
      <c r="I427" s="222"/>
      <c r="J427" s="222"/>
      <c r="K427" s="222"/>
      <c r="L427" s="222"/>
      <c r="M427" s="222"/>
      <c r="N427" s="55"/>
      <c r="O427" s="169"/>
      <c r="P427" s="169"/>
      <c r="Q427" s="169"/>
      <c r="R427" s="169"/>
      <c r="S427" s="169"/>
      <c r="T427" s="169"/>
      <c r="U427" s="169"/>
      <c r="V427" s="169"/>
      <c r="W427" s="169"/>
    </row>
    <row r="428" spans="1:23" ht="12.75">
      <c r="A428" s="151" t="s">
        <v>152</v>
      </c>
      <c r="B428" s="151"/>
      <c r="C428" s="167"/>
      <c r="D428" s="167"/>
      <c r="E428" s="167"/>
      <c r="F428" s="222"/>
      <c r="G428" s="222"/>
      <c r="H428" s="222"/>
      <c r="I428" s="222"/>
      <c r="J428" s="222"/>
      <c r="K428" s="222"/>
      <c r="L428" s="222"/>
      <c r="M428" s="222"/>
      <c r="N428" s="55"/>
      <c r="O428" s="169"/>
      <c r="P428" s="169"/>
      <c r="Q428" s="169"/>
      <c r="R428" s="169"/>
      <c r="S428" s="169"/>
      <c r="T428" s="169"/>
      <c r="U428" s="169"/>
      <c r="V428" s="169"/>
      <c r="W428" s="169"/>
    </row>
    <row r="429" spans="1:23" ht="12.75">
      <c r="A429" s="151"/>
      <c r="B429" s="151"/>
      <c r="C429" s="167"/>
      <c r="D429" s="167"/>
      <c r="E429" s="167"/>
      <c r="F429" s="222"/>
      <c r="G429" s="222"/>
      <c r="H429" s="222"/>
      <c r="I429" s="222"/>
      <c r="J429" s="222"/>
      <c r="K429" s="222"/>
      <c r="L429" s="222"/>
      <c r="M429" s="222"/>
      <c r="N429" s="55"/>
      <c r="O429" s="169"/>
      <c r="P429" s="169"/>
      <c r="Q429" s="169"/>
      <c r="R429" s="169"/>
      <c r="S429" s="169"/>
      <c r="T429" s="169"/>
      <c r="U429" s="169"/>
      <c r="V429" s="169"/>
      <c r="W429" s="169"/>
    </row>
    <row r="430" spans="1:23" ht="12.75">
      <c r="A430" s="165" t="s">
        <v>468</v>
      </c>
      <c r="B430" s="151"/>
      <c r="C430" s="225" t="s">
        <v>17</v>
      </c>
      <c r="D430" s="225" t="s">
        <v>491</v>
      </c>
      <c r="E430" s="225" t="s">
        <v>17</v>
      </c>
      <c r="F430" s="244" t="s">
        <v>491</v>
      </c>
      <c r="G430" s="222" t="s">
        <v>17</v>
      </c>
      <c r="H430" s="222" t="s">
        <v>17</v>
      </c>
      <c r="I430" s="222">
        <v>0.0508</v>
      </c>
      <c r="J430" s="226">
        <v>0.066</v>
      </c>
      <c r="K430" s="273">
        <f>4/1000</f>
        <v>0.004</v>
      </c>
      <c r="L430" s="273">
        <v>0.06</v>
      </c>
      <c r="M430" s="273"/>
      <c r="N430" s="55"/>
      <c r="O430" s="169"/>
      <c r="P430" s="169"/>
      <c r="Q430" s="169"/>
      <c r="R430" s="169"/>
      <c r="S430" s="169"/>
      <c r="T430" s="169"/>
      <c r="U430" s="169">
        <f>($L430/I430)-1</f>
        <v>0.1811023622047243</v>
      </c>
      <c r="V430" s="169">
        <f>($L430/J430)-1</f>
        <v>-0.09090909090909094</v>
      </c>
      <c r="W430" s="169">
        <f>($L430/K430)-1</f>
        <v>14</v>
      </c>
    </row>
    <row r="431" spans="1:23" ht="12.75">
      <c r="A431" s="165" t="s">
        <v>469</v>
      </c>
      <c r="B431" s="151"/>
      <c r="C431" s="225" t="s">
        <v>17</v>
      </c>
      <c r="D431" s="225" t="s">
        <v>17</v>
      </c>
      <c r="E431" s="225" t="s">
        <v>17</v>
      </c>
      <c r="F431" s="226" t="s">
        <v>17</v>
      </c>
      <c r="G431" s="222" t="s">
        <v>17</v>
      </c>
      <c r="H431" s="222" t="s">
        <v>17</v>
      </c>
      <c r="I431" s="222" t="s">
        <v>17</v>
      </c>
      <c r="J431" s="226" t="s">
        <v>17</v>
      </c>
      <c r="K431" s="273" t="s">
        <v>17</v>
      </c>
      <c r="L431" s="273"/>
      <c r="M431" s="273"/>
      <c r="N431" s="55"/>
      <c r="O431" s="169"/>
      <c r="P431" s="169"/>
      <c r="Q431" s="169"/>
      <c r="R431" s="169"/>
      <c r="S431" s="169"/>
      <c r="T431" s="169"/>
      <c r="U431" s="169"/>
      <c r="V431" s="169"/>
      <c r="W431" s="169"/>
    </row>
    <row r="432" spans="1:23" ht="12.75">
      <c r="A432" s="165" t="s">
        <v>470</v>
      </c>
      <c r="B432" s="151"/>
      <c r="C432" s="225">
        <v>0.17</v>
      </c>
      <c r="D432" s="225">
        <v>0.1</v>
      </c>
      <c r="E432" s="225">
        <v>0.28</v>
      </c>
      <c r="F432" s="226">
        <v>0.26</v>
      </c>
      <c r="G432" s="222">
        <v>0.123</v>
      </c>
      <c r="H432" s="222" t="s">
        <v>17</v>
      </c>
      <c r="I432" s="222">
        <v>0.0159</v>
      </c>
      <c r="J432" s="226">
        <v>0.124</v>
      </c>
      <c r="K432" s="273">
        <f>164/1000</f>
        <v>0.164</v>
      </c>
      <c r="L432" s="273"/>
      <c r="M432" s="273"/>
      <c r="N432" s="55"/>
      <c r="O432" s="169"/>
      <c r="P432" s="169"/>
      <c r="Q432" s="169"/>
      <c r="R432" s="169"/>
      <c r="S432" s="169"/>
      <c r="T432" s="169"/>
      <c r="U432" s="169"/>
      <c r="V432" s="169"/>
      <c r="W432" s="169"/>
    </row>
    <row r="433" spans="1:23" ht="12.75">
      <c r="A433" s="165" t="s">
        <v>471</v>
      </c>
      <c r="B433" s="151"/>
      <c r="C433" s="225">
        <v>0.01</v>
      </c>
      <c r="D433" s="225" t="s">
        <v>17</v>
      </c>
      <c r="E433" s="225" t="s">
        <v>17</v>
      </c>
      <c r="F433" s="226">
        <v>0.02</v>
      </c>
      <c r="G433" s="226" t="s">
        <v>491</v>
      </c>
      <c r="H433" s="195" t="s">
        <v>17</v>
      </c>
      <c r="I433" s="226">
        <v>0.0083</v>
      </c>
      <c r="J433" s="226">
        <v>0.01</v>
      </c>
      <c r="K433" s="273">
        <f>6/1000</f>
        <v>0.006</v>
      </c>
      <c r="L433" s="273">
        <v>0.007</v>
      </c>
      <c r="M433" s="273"/>
      <c r="N433" s="55"/>
      <c r="O433" s="169">
        <f>($L433/C433)-1</f>
        <v>-0.30000000000000004</v>
      </c>
      <c r="P433" s="169"/>
      <c r="Q433" s="169"/>
      <c r="R433" s="169">
        <f>($L433/F433)-1</f>
        <v>-0.65</v>
      </c>
      <c r="S433" s="169"/>
      <c r="T433" s="169"/>
      <c r="U433" s="169">
        <f>($L433/I433)-1</f>
        <v>-0.15662650602409633</v>
      </c>
      <c r="V433" s="169">
        <f>($L433/J433)-1</f>
        <v>-0.30000000000000004</v>
      </c>
      <c r="W433" s="169">
        <f>($L433/K433)-1</f>
        <v>0.16666666666666674</v>
      </c>
    </row>
    <row r="434" spans="1:23" ht="12.75">
      <c r="A434" s="165" t="s">
        <v>472</v>
      </c>
      <c r="B434" s="151"/>
      <c r="C434" s="222" t="s">
        <v>17</v>
      </c>
      <c r="D434" s="222" t="s">
        <v>17</v>
      </c>
      <c r="E434" s="222" t="s">
        <v>17</v>
      </c>
      <c r="F434" s="222" t="s">
        <v>17</v>
      </c>
      <c r="G434" s="222" t="s">
        <v>17</v>
      </c>
      <c r="H434" s="222" t="s">
        <v>17</v>
      </c>
      <c r="I434" s="222" t="s">
        <v>17</v>
      </c>
      <c r="J434" s="227">
        <v>0.102</v>
      </c>
      <c r="K434" s="273">
        <f>5/1000</f>
        <v>0.005</v>
      </c>
      <c r="L434" s="273"/>
      <c r="M434" s="273"/>
      <c r="N434" s="55"/>
      <c r="O434" s="169"/>
      <c r="P434" s="169"/>
      <c r="Q434" s="169"/>
      <c r="R434" s="169"/>
      <c r="S434" s="169"/>
      <c r="T434" s="169"/>
      <c r="U434" s="169"/>
      <c r="V434" s="169"/>
      <c r="W434" s="169"/>
    </row>
    <row r="435" spans="1:23" ht="12.75">
      <c r="A435" s="165" t="s">
        <v>488</v>
      </c>
      <c r="B435" s="151"/>
      <c r="C435" s="222" t="s">
        <v>17</v>
      </c>
      <c r="D435" s="222" t="s">
        <v>17</v>
      </c>
      <c r="E435" s="222" t="s">
        <v>17</v>
      </c>
      <c r="F435" s="222" t="s">
        <v>17</v>
      </c>
      <c r="G435" s="222" t="s">
        <v>17</v>
      </c>
      <c r="H435" s="222" t="s">
        <v>17</v>
      </c>
      <c r="I435" s="222" t="s">
        <v>17</v>
      </c>
      <c r="J435" s="227" t="s">
        <v>17</v>
      </c>
      <c r="K435" s="273">
        <f>10/1000</f>
        <v>0.01</v>
      </c>
      <c r="L435" s="273"/>
      <c r="M435" s="273"/>
      <c r="N435" s="55"/>
      <c r="O435" s="169"/>
      <c r="P435" s="169"/>
      <c r="Q435" s="169"/>
      <c r="R435" s="169"/>
      <c r="S435" s="169"/>
      <c r="T435" s="169"/>
      <c r="U435" s="169"/>
      <c r="V435" s="169"/>
      <c r="W435" s="169"/>
    </row>
    <row r="436" spans="1:23" ht="12.75">
      <c r="A436" s="165" t="s">
        <v>474</v>
      </c>
      <c r="B436" s="151"/>
      <c r="C436" s="222"/>
      <c r="D436" s="222"/>
      <c r="E436" s="222"/>
      <c r="F436" s="222"/>
      <c r="G436" s="222"/>
      <c r="H436" s="222"/>
      <c r="I436" s="222"/>
      <c r="J436" s="227"/>
      <c r="K436" s="273"/>
      <c r="L436" s="273">
        <v>0.02</v>
      </c>
      <c r="M436" s="273"/>
      <c r="N436" s="55"/>
      <c r="O436" s="169"/>
      <c r="P436" s="169"/>
      <c r="Q436" s="169"/>
      <c r="R436" s="169"/>
      <c r="S436" s="169"/>
      <c r="T436" s="169"/>
      <c r="U436" s="169"/>
      <c r="V436" s="169"/>
      <c r="W436" s="169"/>
    </row>
    <row r="437" spans="1:23" ht="12.75">
      <c r="A437" s="165" t="s">
        <v>489</v>
      </c>
      <c r="B437" s="151"/>
      <c r="C437" s="222" t="s">
        <v>17</v>
      </c>
      <c r="D437" s="222" t="s">
        <v>17</v>
      </c>
      <c r="E437" s="222" t="s">
        <v>17</v>
      </c>
      <c r="F437" s="222" t="s">
        <v>17</v>
      </c>
      <c r="G437" s="222" t="s">
        <v>17</v>
      </c>
      <c r="H437" s="222" t="s">
        <v>17</v>
      </c>
      <c r="I437" s="222" t="s">
        <v>17</v>
      </c>
      <c r="J437" s="227">
        <v>0.051</v>
      </c>
      <c r="K437" s="273">
        <f>15/1000</f>
        <v>0.015</v>
      </c>
      <c r="L437" s="273"/>
      <c r="M437" s="273"/>
      <c r="N437" s="55"/>
      <c r="O437" s="169"/>
      <c r="P437" s="169"/>
      <c r="Q437" s="169"/>
      <c r="R437" s="169"/>
      <c r="S437" s="169"/>
      <c r="T437" s="169"/>
      <c r="U437" s="169"/>
      <c r="V437" s="169"/>
      <c r="W437" s="169"/>
    </row>
    <row r="438" spans="1:23" ht="12.75">
      <c r="A438" s="165" t="s">
        <v>476</v>
      </c>
      <c r="B438" s="151"/>
      <c r="C438" s="222" t="s">
        <v>17</v>
      </c>
      <c r="D438" s="222" t="s">
        <v>17</v>
      </c>
      <c r="E438" s="222" t="s">
        <v>17</v>
      </c>
      <c r="F438" s="222" t="s">
        <v>17</v>
      </c>
      <c r="G438" s="222" t="s">
        <v>17</v>
      </c>
      <c r="H438" s="222" t="s">
        <v>17</v>
      </c>
      <c r="I438" s="222" t="s">
        <v>17</v>
      </c>
      <c r="J438" s="244">
        <v>0.003</v>
      </c>
      <c r="K438" s="292" t="s">
        <v>17</v>
      </c>
      <c r="L438" s="292"/>
      <c r="M438" s="292"/>
      <c r="N438" s="267"/>
      <c r="O438" s="169"/>
      <c r="P438" s="169"/>
      <c r="Q438" s="169"/>
      <c r="R438" s="169"/>
      <c r="S438" s="169"/>
      <c r="T438" s="169"/>
      <c r="U438" s="169"/>
      <c r="V438" s="169"/>
      <c r="W438" s="169"/>
    </row>
    <row r="439" spans="1:23" ht="12.75">
      <c r="A439" s="151"/>
      <c r="B439" s="151"/>
      <c r="C439" s="195"/>
      <c r="D439" s="195"/>
      <c r="E439" s="225"/>
      <c r="F439" s="166"/>
      <c r="G439" s="166"/>
      <c r="H439" s="166"/>
      <c r="I439" s="166"/>
      <c r="J439" s="166"/>
      <c r="K439" s="166"/>
      <c r="L439" s="166"/>
      <c r="M439" s="166"/>
      <c r="N439" s="55"/>
      <c r="O439" s="169"/>
      <c r="P439" s="169"/>
      <c r="Q439" s="169"/>
      <c r="R439" s="169"/>
      <c r="S439" s="169"/>
      <c r="T439" s="169"/>
      <c r="U439" s="169"/>
      <c r="V439" s="169"/>
      <c r="W439" s="169"/>
    </row>
    <row r="440" spans="1:23" ht="12.75">
      <c r="A440" s="151" t="s">
        <v>234</v>
      </c>
      <c r="B440" s="151"/>
      <c r="C440" s="167">
        <v>0.17</v>
      </c>
      <c r="D440" s="167">
        <v>0.1</v>
      </c>
      <c r="E440" s="167">
        <v>0.27849999999999997</v>
      </c>
      <c r="F440" s="222">
        <v>0.28</v>
      </c>
      <c r="G440" s="222">
        <v>0.13001356026274663</v>
      </c>
      <c r="H440" s="222" t="s">
        <v>17</v>
      </c>
      <c r="I440" s="222">
        <v>0.0752</v>
      </c>
      <c r="J440" s="222">
        <v>0.362</v>
      </c>
      <c r="K440" s="222">
        <f>SUM('[1]Table 9'!M171:O171)/1000</f>
        <v>0.204</v>
      </c>
      <c r="L440" s="245">
        <v>0.087</v>
      </c>
      <c r="M440" s="222"/>
      <c r="N440" s="55"/>
      <c r="O440" s="169">
        <f>($L440/C440)-1</f>
        <v>-0.4882352941176471</v>
      </c>
      <c r="P440" s="169">
        <f>($L440/D440)-1</f>
        <v>-0.13000000000000012</v>
      </c>
      <c r="Q440" s="169">
        <f>($L440/E440)-1</f>
        <v>-0.6876122082585279</v>
      </c>
      <c r="R440" s="169">
        <f>($L440/F440)-1</f>
        <v>-0.6892857142857143</v>
      </c>
      <c r="S440" s="169">
        <f>($L440/G440)-1</f>
        <v>-0.3308390307581748</v>
      </c>
      <c r="T440" s="169"/>
      <c r="U440" s="169">
        <f>($L440/I440)-1</f>
        <v>0.15691489361702105</v>
      </c>
      <c r="V440" s="169">
        <f>($L440/J440)-1</f>
        <v>-0.7596685082872928</v>
      </c>
      <c r="W440" s="169">
        <f>($L440/K440)-1</f>
        <v>-0.5735294117647058</v>
      </c>
    </row>
    <row r="441" spans="1:23" ht="12.75">
      <c r="A441" s="151"/>
      <c r="B441" s="151"/>
      <c r="C441" s="166"/>
      <c r="D441" s="166"/>
      <c r="E441" s="167"/>
      <c r="F441" s="222"/>
      <c r="G441" s="222"/>
      <c r="H441" s="222"/>
      <c r="I441" s="222"/>
      <c r="J441" s="222"/>
      <c r="K441" s="222"/>
      <c r="L441" s="222"/>
      <c r="M441" s="222"/>
      <c r="N441" s="55"/>
      <c r="O441" s="169"/>
      <c r="P441" s="169"/>
      <c r="Q441" s="169"/>
      <c r="R441" s="169"/>
      <c r="S441" s="169"/>
      <c r="T441" s="169"/>
      <c r="U441" s="169"/>
      <c r="V441" s="169"/>
      <c r="W441" s="169"/>
    </row>
    <row r="442" spans="1:23" ht="12.75">
      <c r="A442" s="151" t="s">
        <v>153</v>
      </c>
      <c r="B442" s="151"/>
      <c r="C442" s="168" t="s">
        <v>17</v>
      </c>
      <c r="D442" s="168" t="s">
        <v>17</v>
      </c>
      <c r="E442" s="168" t="s">
        <v>17</v>
      </c>
      <c r="F442" s="222">
        <v>0.04</v>
      </c>
      <c r="G442" s="222">
        <v>0.09772498637431895</v>
      </c>
      <c r="H442" s="222" t="s">
        <v>17</v>
      </c>
      <c r="I442" s="222">
        <v>0.2625</v>
      </c>
      <c r="J442" s="222">
        <v>0.016</v>
      </c>
      <c r="K442" s="222">
        <f>SUM('[1]Table 9'!M178:O178)/1000</f>
        <v>0.228</v>
      </c>
      <c r="L442" s="222">
        <v>0.074</v>
      </c>
      <c r="M442" s="222"/>
      <c r="N442" s="55"/>
      <c r="O442" s="169"/>
      <c r="P442" s="169"/>
      <c r="Q442" s="169"/>
      <c r="R442" s="169">
        <f>($L442/F442)-1</f>
        <v>0.8499999999999999</v>
      </c>
      <c r="S442" s="169">
        <f>($L442/G442)-1</f>
        <v>-0.24277298216696008</v>
      </c>
      <c r="T442" s="169"/>
      <c r="U442" s="169">
        <f>($L442/I442)-1</f>
        <v>-0.7180952380952381</v>
      </c>
      <c r="V442" s="169">
        <f>($L442/J442)-1</f>
        <v>3.625</v>
      </c>
      <c r="W442" s="169">
        <f>($L442/K442)-1</f>
        <v>-0.6754385964912282</v>
      </c>
    </row>
    <row r="443" spans="1:23" ht="12.75">
      <c r="A443" s="151"/>
      <c r="B443" s="151"/>
      <c r="C443" s="166"/>
      <c r="D443" s="166"/>
      <c r="E443" s="167"/>
      <c r="F443" s="222"/>
      <c r="G443" s="222"/>
      <c r="H443" s="222"/>
      <c r="I443" s="222"/>
      <c r="J443" s="222"/>
      <c r="K443" s="222"/>
      <c r="L443" s="222"/>
      <c r="M443" s="222"/>
      <c r="N443" s="55"/>
      <c r="O443" s="169"/>
      <c r="P443" s="169"/>
      <c r="Q443" s="169"/>
      <c r="R443" s="169"/>
      <c r="S443" s="169"/>
      <c r="T443" s="169"/>
      <c r="U443" s="169"/>
      <c r="V443" s="169"/>
      <c r="W443" s="169"/>
    </row>
    <row r="444" spans="1:23" ht="12.75">
      <c r="A444" s="151" t="s">
        <v>477</v>
      </c>
      <c r="B444" s="151"/>
      <c r="C444" s="167">
        <v>0.51</v>
      </c>
      <c r="D444" s="167">
        <v>0.41</v>
      </c>
      <c r="E444" s="167">
        <v>0.2948</v>
      </c>
      <c r="F444" s="222">
        <v>0.3</v>
      </c>
      <c r="G444" s="222">
        <v>0.28247497607762645</v>
      </c>
      <c r="H444" s="222" t="s">
        <v>17</v>
      </c>
      <c r="I444" s="266">
        <v>0.1273</v>
      </c>
      <c r="J444" s="222" t="s">
        <v>17</v>
      </c>
      <c r="K444" s="222" t="s">
        <v>17</v>
      </c>
      <c r="L444" s="222"/>
      <c r="M444" s="222"/>
      <c r="N444" s="55"/>
      <c r="O444" s="169"/>
      <c r="P444" s="169"/>
      <c r="Q444" s="169"/>
      <c r="R444" s="169"/>
      <c r="S444" s="169"/>
      <c r="T444" s="169"/>
      <c r="U444" s="169"/>
      <c r="V444" s="169"/>
      <c r="W444" s="169"/>
    </row>
    <row r="445" spans="1:23" ht="12.75">
      <c r="A445" s="151"/>
      <c r="B445" s="151"/>
      <c r="C445" s="167"/>
      <c r="D445" s="167"/>
      <c r="E445" s="167"/>
      <c r="F445" s="222"/>
      <c r="G445" s="222"/>
      <c r="H445" s="222"/>
      <c r="I445" s="222"/>
      <c r="J445" s="222"/>
      <c r="K445" s="222"/>
      <c r="L445" s="222"/>
      <c r="M445" s="222"/>
      <c r="N445" s="55"/>
      <c r="O445" s="169"/>
      <c r="P445" s="169"/>
      <c r="Q445" s="169"/>
      <c r="R445" s="169"/>
      <c r="S445" s="169"/>
      <c r="T445" s="169"/>
      <c r="U445" s="169"/>
      <c r="V445" s="169"/>
      <c r="W445" s="169"/>
    </row>
    <row r="446" spans="1:23" ht="12.75">
      <c r="A446" s="151" t="s">
        <v>419</v>
      </c>
      <c r="B446" s="151"/>
      <c r="C446" s="167" t="s">
        <v>17</v>
      </c>
      <c r="D446" s="167" t="s">
        <v>17</v>
      </c>
      <c r="E446" s="167" t="s">
        <v>17</v>
      </c>
      <c r="F446" s="222" t="s">
        <v>17</v>
      </c>
      <c r="G446" s="222" t="s">
        <v>17</v>
      </c>
      <c r="H446" s="222" t="s">
        <v>17</v>
      </c>
      <c r="I446" s="225">
        <v>0.1721</v>
      </c>
      <c r="J446" s="222" t="s">
        <v>17</v>
      </c>
      <c r="K446" s="222" t="s">
        <v>17</v>
      </c>
      <c r="L446" s="222">
        <v>0.069</v>
      </c>
      <c r="M446" s="222"/>
      <c r="N446" s="55"/>
      <c r="O446" s="169"/>
      <c r="P446" s="169"/>
      <c r="Q446" s="169"/>
      <c r="R446" s="169"/>
      <c r="S446" s="169"/>
      <c r="T446" s="169"/>
      <c r="U446" s="169">
        <f>($L446/I446)-1</f>
        <v>-0.599070307960488</v>
      </c>
      <c r="V446" s="169"/>
      <c r="W446" s="169"/>
    </row>
    <row r="447" spans="1:23" ht="12.75">
      <c r="A447" s="151"/>
      <c r="B447" s="151"/>
      <c r="C447" s="167"/>
      <c r="D447" s="167"/>
      <c r="E447" s="167"/>
      <c r="F447" s="222"/>
      <c r="G447" s="222"/>
      <c r="H447" s="222"/>
      <c r="I447" s="222"/>
      <c r="J447" s="222"/>
      <c r="K447" s="222"/>
      <c r="L447" s="222"/>
      <c r="M447" s="222"/>
      <c r="N447" s="55"/>
      <c r="O447" s="169"/>
      <c r="P447" s="169"/>
      <c r="Q447" s="169"/>
      <c r="R447" s="169"/>
      <c r="S447" s="169"/>
      <c r="T447" s="169"/>
      <c r="U447" s="169"/>
      <c r="V447" s="169"/>
      <c r="W447" s="169"/>
    </row>
    <row r="448" spans="1:23" ht="12.75">
      <c r="A448" s="151" t="s">
        <v>155</v>
      </c>
      <c r="B448" s="151"/>
      <c r="C448" s="167" t="s">
        <v>490</v>
      </c>
      <c r="D448" s="167">
        <v>2.71</v>
      </c>
      <c r="E448" s="167">
        <v>1.2039</v>
      </c>
      <c r="F448" s="222">
        <v>0.61</v>
      </c>
      <c r="G448" s="225">
        <v>1.9888138787311345</v>
      </c>
      <c r="H448" s="225" t="s">
        <v>17</v>
      </c>
      <c r="I448" s="230">
        <v>1.2193</v>
      </c>
      <c r="J448" s="167">
        <v>0.898</v>
      </c>
      <c r="K448" s="167">
        <f>SUM('[1]Table 9'!M230:O230)/1000</f>
        <v>2.604</v>
      </c>
      <c r="L448" s="167">
        <v>0.726</v>
      </c>
      <c r="M448" s="167"/>
      <c r="N448" s="55"/>
      <c r="O448" s="169"/>
      <c r="P448" s="169">
        <f>($L448/D448)-1</f>
        <v>-0.7321033210332104</v>
      </c>
      <c r="Q448" s="169">
        <f>($L448/E448)-1</f>
        <v>-0.39695988038873664</v>
      </c>
      <c r="R448" s="169">
        <f>($L448/F448)-1</f>
        <v>0.19016393442622959</v>
      </c>
      <c r="S448" s="169">
        <f>($L448/G448)-1</f>
        <v>-0.6349582996357663</v>
      </c>
      <c r="T448" s="169"/>
      <c r="U448" s="169">
        <f>($L448/I448)-1</f>
        <v>-0.40457639629295505</v>
      </c>
      <c r="V448" s="169">
        <f>($L448/J448)-1</f>
        <v>-0.19153674832962142</v>
      </c>
      <c r="W448" s="169">
        <f>($L448/K448)-1</f>
        <v>-0.7211981566820277</v>
      </c>
    </row>
    <row r="449" spans="1:23" ht="12.75">
      <c r="A449" s="151"/>
      <c r="B449" s="151"/>
      <c r="C449" s="166"/>
      <c r="D449" s="166"/>
      <c r="E449" s="167"/>
      <c r="F449" s="222"/>
      <c r="G449" s="222"/>
      <c r="H449" s="222"/>
      <c r="I449" s="222"/>
      <c r="J449" s="222"/>
      <c r="K449" s="222"/>
      <c r="L449" s="222"/>
      <c r="M449" s="222"/>
      <c r="N449" s="55"/>
      <c r="O449" s="169"/>
      <c r="P449" s="169"/>
      <c r="Q449" s="169"/>
      <c r="R449" s="169"/>
      <c r="S449" s="169"/>
      <c r="T449" s="169"/>
      <c r="U449" s="169"/>
      <c r="V449" s="169"/>
      <c r="W449" s="169"/>
    </row>
    <row r="450" spans="1:23" ht="13.5">
      <c r="A450" s="170" t="s">
        <v>168</v>
      </c>
      <c r="B450" s="262"/>
      <c r="C450" s="236">
        <v>279.95</v>
      </c>
      <c r="D450" s="236">
        <v>258.25</v>
      </c>
      <c r="E450" s="236">
        <v>175.0565</v>
      </c>
      <c r="F450" s="248">
        <v>363.89</v>
      </c>
      <c r="G450" s="248">
        <v>360.16</v>
      </c>
      <c r="H450" s="248" t="s">
        <v>17</v>
      </c>
      <c r="I450" s="248">
        <v>425.8351</v>
      </c>
      <c r="J450" s="236">
        <v>263.781</v>
      </c>
      <c r="K450" s="248">
        <f>K424+K426+K440+K442+K448</f>
        <v>151.74700000000004</v>
      </c>
      <c r="L450" s="248">
        <v>58.197</v>
      </c>
      <c r="M450" s="249"/>
      <c r="N450" s="228"/>
      <c r="O450" s="200">
        <f>($L450/C450)-1</f>
        <v>-0.7921164493659582</v>
      </c>
      <c r="P450" s="200">
        <f>($L450/D450)-1</f>
        <v>-0.774648596321394</v>
      </c>
      <c r="Q450" s="200">
        <f>($L450/E450)-1</f>
        <v>-0.66755304715906</v>
      </c>
      <c r="R450" s="200">
        <f>($L450/F450)-1</f>
        <v>-0.8400698013135838</v>
      </c>
      <c r="S450" s="200">
        <f>($L450/G450)-1</f>
        <v>-0.8384134828964904</v>
      </c>
      <c r="T450" s="200"/>
      <c r="U450" s="200">
        <f>($L450/I450)-1</f>
        <v>-0.8633344221742172</v>
      </c>
      <c r="V450" s="200">
        <f>($L450/J450)-1</f>
        <v>-0.7793737987193923</v>
      </c>
      <c r="W450" s="200">
        <f>($L450/K450)-1</f>
        <v>-0.6164866521249186</v>
      </c>
    </row>
    <row r="451" spans="1:23" ht="12.75">
      <c r="A451" s="162"/>
      <c r="B451" s="151"/>
      <c r="C451" s="164"/>
      <c r="D451" s="164"/>
      <c r="E451" s="164"/>
      <c r="F451" s="263"/>
      <c r="G451" s="263"/>
      <c r="H451" s="263"/>
      <c r="I451" s="263"/>
      <c r="J451" s="263"/>
      <c r="K451" s="263"/>
      <c r="L451" s="263"/>
      <c r="M451" s="263"/>
      <c r="N451" s="55"/>
      <c r="O451" s="169"/>
      <c r="P451" s="169"/>
      <c r="Q451" s="169"/>
      <c r="R451" s="169"/>
      <c r="S451" s="169"/>
      <c r="T451" s="169"/>
      <c r="U451" s="169"/>
      <c r="V451" s="169"/>
      <c r="W451" s="169"/>
    </row>
    <row r="452" spans="1:23" ht="12.75">
      <c r="A452" s="151" t="s">
        <v>478</v>
      </c>
      <c r="B452" s="151"/>
      <c r="C452" s="168">
        <v>11835</v>
      </c>
      <c r="D452" s="168">
        <v>11064</v>
      </c>
      <c r="E452" s="168">
        <v>8404.4</v>
      </c>
      <c r="F452" s="168">
        <v>8488</v>
      </c>
      <c r="G452" s="168">
        <v>7513</v>
      </c>
      <c r="H452" s="168" t="s">
        <v>17</v>
      </c>
      <c r="I452" s="168">
        <v>6708</v>
      </c>
      <c r="J452" s="168">
        <v>6067.72697247869</v>
      </c>
      <c r="K452" s="28">
        <f>SUM('[1]Table 3'!G18:G20)</f>
        <v>5117.958499143166</v>
      </c>
      <c r="L452" s="28">
        <v>5501</v>
      </c>
      <c r="M452" s="28"/>
      <c r="N452" s="55"/>
      <c r="O452" s="169">
        <f>($L452/C452)-1</f>
        <v>-0.5351922264469793</v>
      </c>
      <c r="P452" s="169">
        <f>($L452/D452)-1</f>
        <v>-0.5028018799710774</v>
      </c>
      <c r="Q452" s="169">
        <f>($L452/E452)-1</f>
        <v>-0.3454619009090476</v>
      </c>
      <c r="R452" s="169">
        <f>($L452/F452)-1</f>
        <v>-0.3519085768143261</v>
      </c>
      <c r="S452" s="169">
        <f>($L452/G452)-1</f>
        <v>-0.26780247570877147</v>
      </c>
      <c r="T452" s="169"/>
      <c r="U452" s="169">
        <f>($L452/I452)-1</f>
        <v>-0.17993440667859273</v>
      </c>
      <c r="V452" s="169">
        <f>($L452/J452)-1</f>
        <v>-0.09340020983956365</v>
      </c>
      <c r="W452" s="169">
        <f>($L452/K452)-1</f>
        <v>0.07484263518763634</v>
      </c>
    </row>
    <row r="453" spans="1:23" ht="12.75">
      <c r="A453" s="151"/>
      <c r="B453" s="151"/>
      <c r="C453" s="205"/>
      <c r="D453" s="205"/>
      <c r="E453" s="187"/>
      <c r="F453" s="187"/>
      <c r="G453" s="187"/>
      <c r="H453" s="187"/>
      <c r="I453" s="187"/>
      <c r="J453" s="187"/>
      <c r="K453" s="187"/>
      <c r="L453" s="187"/>
      <c r="M453" s="187"/>
      <c r="N453" s="151"/>
      <c r="O453" s="188"/>
      <c r="P453" s="188"/>
      <c r="Q453" s="188"/>
      <c r="R453" s="151"/>
      <c r="S453" s="15"/>
      <c r="T453" s="15"/>
      <c r="U453" s="15"/>
      <c r="V453" s="15"/>
      <c r="W453" s="15"/>
    </row>
    <row r="454" spans="1:23" ht="12.75">
      <c r="A454" s="151" t="s">
        <v>492</v>
      </c>
      <c r="B454" s="165"/>
      <c r="C454" s="203"/>
      <c r="D454" s="203"/>
      <c r="E454" s="203"/>
      <c r="F454" s="151"/>
      <c r="G454" s="151"/>
      <c r="H454" s="151"/>
      <c r="I454" s="151"/>
      <c r="J454" s="151"/>
      <c r="K454" s="151"/>
      <c r="L454" s="151"/>
      <c r="M454" s="151"/>
      <c r="N454" s="151"/>
      <c r="O454" s="188"/>
      <c r="P454" s="188"/>
      <c r="Q454" s="188"/>
      <c r="R454" s="165"/>
      <c r="S454" s="15"/>
      <c r="T454" s="15"/>
      <c r="U454" s="15"/>
      <c r="V454" s="15"/>
      <c r="W454" s="15"/>
    </row>
    <row r="455" spans="1:23" ht="12.7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60" t="s">
        <v>573</v>
      </c>
      <c r="B457" s="151"/>
      <c r="C457" s="151"/>
      <c r="D457" s="151"/>
      <c r="E457" s="151"/>
      <c r="F457" s="187"/>
      <c r="G457" s="187"/>
      <c r="H457" s="187"/>
      <c r="I457" s="187"/>
      <c r="J457" s="187"/>
      <c r="K457" s="187"/>
      <c r="L457" s="187"/>
      <c r="M457" s="187"/>
      <c r="N457" s="151"/>
      <c r="O457" s="188"/>
      <c r="P457" s="188"/>
      <c r="Q457" s="188"/>
      <c r="R457" s="151"/>
      <c r="S457" s="15"/>
      <c r="T457" s="15"/>
      <c r="U457" s="15"/>
      <c r="V457" s="15"/>
      <c r="W457" s="15"/>
    </row>
    <row r="458" spans="1:23" ht="12.75">
      <c r="A458" s="151"/>
      <c r="B458" s="162"/>
      <c r="C458" s="151"/>
      <c r="D458" s="151"/>
      <c r="E458" s="151"/>
      <c r="F458" s="187"/>
      <c r="G458" s="187"/>
      <c r="H458" s="187"/>
      <c r="I458" s="187"/>
      <c r="J458" s="187"/>
      <c r="K458" s="187"/>
      <c r="L458" s="187"/>
      <c r="M458" s="187"/>
      <c r="N458" s="151"/>
      <c r="O458" s="188"/>
      <c r="P458" s="188"/>
      <c r="Q458" s="188"/>
      <c r="R458" s="151"/>
      <c r="S458" s="15"/>
      <c r="T458" s="15"/>
      <c r="U458" s="15"/>
      <c r="V458" s="15"/>
      <c r="W458" s="15"/>
    </row>
    <row r="459" spans="1:23" ht="12.75">
      <c r="A459" s="154"/>
      <c r="B459" s="160"/>
      <c r="C459" s="346" t="s">
        <v>440</v>
      </c>
      <c r="D459" s="346"/>
      <c r="E459" s="346"/>
      <c r="F459" s="346"/>
      <c r="G459" s="346"/>
      <c r="H459" s="346"/>
      <c r="I459" s="346"/>
      <c r="J459" s="346"/>
      <c r="K459" s="346"/>
      <c r="L459" s="155"/>
      <c r="M459" s="155"/>
      <c r="N459" s="15"/>
      <c r="O459" s="347" t="s">
        <v>441</v>
      </c>
      <c r="P459" s="347"/>
      <c r="Q459" s="347"/>
      <c r="R459" s="347"/>
      <c r="S459" s="347"/>
      <c r="T459" s="347"/>
      <c r="U459" s="347"/>
      <c r="V459" s="347"/>
      <c r="W459" s="15"/>
    </row>
    <row r="460" spans="1:23" ht="12.75">
      <c r="A460" s="160"/>
      <c r="B460" s="160"/>
      <c r="C460" s="155">
        <v>1990</v>
      </c>
      <c r="D460" s="155">
        <v>1992</v>
      </c>
      <c r="E460" s="155">
        <v>1994</v>
      </c>
      <c r="F460" s="161">
        <v>1996</v>
      </c>
      <c r="G460" s="161">
        <v>1998</v>
      </c>
      <c r="H460" s="161">
        <v>2000</v>
      </c>
      <c r="I460" s="161">
        <v>2002</v>
      </c>
      <c r="J460" s="161">
        <v>2004</v>
      </c>
      <c r="K460" s="161">
        <v>2006</v>
      </c>
      <c r="L460" s="161">
        <v>2008</v>
      </c>
      <c r="M460" s="161"/>
      <c r="N460" s="15"/>
      <c r="O460" s="156" t="s">
        <v>442</v>
      </c>
      <c r="P460" s="156" t="s">
        <v>443</v>
      </c>
      <c r="Q460" s="156" t="s">
        <v>444</v>
      </c>
      <c r="R460" s="156" t="s">
        <v>445</v>
      </c>
      <c r="S460" s="155" t="s">
        <v>446</v>
      </c>
      <c r="T460" s="17" t="s">
        <v>447</v>
      </c>
      <c r="U460" s="17" t="s">
        <v>448</v>
      </c>
      <c r="V460" s="17" t="s">
        <v>449</v>
      </c>
      <c r="W460" s="17" t="s">
        <v>450</v>
      </c>
    </row>
    <row r="461" spans="1:23" ht="12.75">
      <c r="A461" s="154"/>
      <c r="B461" s="154"/>
      <c r="C461" s="154"/>
      <c r="D461" s="154"/>
      <c r="E461" s="154"/>
      <c r="F461" s="241"/>
      <c r="G461" s="241"/>
      <c r="H461" s="241"/>
      <c r="I461" s="241"/>
      <c r="J461" s="187"/>
      <c r="K461" s="168"/>
      <c r="L461" s="168"/>
      <c r="M461" s="168"/>
      <c r="N461" s="15"/>
      <c r="O461" s="151"/>
      <c r="P461" s="188"/>
      <c r="Q461" s="188"/>
      <c r="R461" s="188"/>
      <c r="S461" s="151"/>
      <c r="T461" s="15"/>
      <c r="U461" s="15"/>
      <c r="V461" s="55"/>
      <c r="W461" s="15"/>
    </row>
    <row r="462" spans="1:23" ht="12.75">
      <c r="A462" s="160" t="s">
        <v>218</v>
      </c>
      <c r="B462" s="160"/>
      <c r="C462" s="155" t="s">
        <v>467</v>
      </c>
      <c r="D462" s="155" t="s">
        <v>467</v>
      </c>
      <c r="E462" s="155" t="s">
        <v>467</v>
      </c>
      <c r="F462" s="191" t="s">
        <v>467</v>
      </c>
      <c r="G462" s="191" t="s">
        <v>467</v>
      </c>
      <c r="H462" s="191" t="s">
        <v>467</v>
      </c>
      <c r="I462" s="191" t="s">
        <v>467</v>
      </c>
      <c r="J462" s="191" t="s">
        <v>467</v>
      </c>
      <c r="K462" s="155" t="s">
        <v>467</v>
      </c>
      <c r="L462" s="191" t="s">
        <v>467</v>
      </c>
      <c r="M462" s="155"/>
      <c r="N462" s="15"/>
      <c r="O462" s="155" t="s">
        <v>467</v>
      </c>
      <c r="P462" s="155" t="s">
        <v>467</v>
      </c>
      <c r="Q462" s="155" t="s">
        <v>467</v>
      </c>
      <c r="R462" s="191" t="s">
        <v>467</v>
      </c>
      <c r="S462" s="191" t="s">
        <v>467</v>
      </c>
      <c r="T462" s="191" t="s">
        <v>467</v>
      </c>
      <c r="U462" s="191" t="s">
        <v>467</v>
      </c>
      <c r="V462" s="191" t="s">
        <v>467</v>
      </c>
      <c r="W462" s="191" t="s">
        <v>467</v>
      </c>
    </row>
    <row r="463" spans="1:23" ht="12.75">
      <c r="A463" s="151"/>
      <c r="B463" s="151"/>
      <c r="C463" s="151"/>
      <c r="D463" s="151"/>
      <c r="E463" s="151"/>
      <c r="F463" s="187"/>
      <c r="G463" s="187"/>
      <c r="H463" s="187"/>
      <c r="I463" s="187"/>
      <c r="J463" s="187"/>
      <c r="K463" s="187"/>
      <c r="L463" s="187"/>
      <c r="M463" s="187"/>
      <c r="N463" s="15"/>
      <c r="O463" s="151"/>
      <c r="P463" s="188"/>
      <c r="Q463" s="188"/>
      <c r="R463" s="188"/>
      <c r="S463" s="151"/>
      <c r="T463" s="15"/>
      <c r="U463" s="15"/>
      <c r="V463" s="15"/>
      <c r="W463" s="15"/>
    </row>
    <row r="464" spans="1:23" ht="12.75">
      <c r="A464" s="151" t="s">
        <v>150</v>
      </c>
      <c r="B464" s="151"/>
      <c r="C464" s="168">
        <v>18326</v>
      </c>
      <c r="D464" s="168">
        <v>18603</v>
      </c>
      <c r="E464" s="168">
        <v>16465</v>
      </c>
      <c r="F464" s="168">
        <v>13462</v>
      </c>
      <c r="G464" s="78">
        <v>14242</v>
      </c>
      <c r="H464" s="78" t="s">
        <v>17</v>
      </c>
      <c r="I464" s="78">
        <v>9219</v>
      </c>
      <c r="J464" s="32">
        <v>10225.705140611031</v>
      </c>
      <c r="K464" s="78">
        <f>'[1]Table 8'!M68</f>
        <v>5618</v>
      </c>
      <c r="L464" s="78">
        <v>5530</v>
      </c>
      <c r="M464" s="78"/>
      <c r="N464" s="55"/>
      <c r="O464" s="169">
        <f>($L464/C464)-1</f>
        <v>-0.6982429335370512</v>
      </c>
      <c r="P464" s="169">
        <f aca="true" t="shared" si="53" ref="P464:W464">($L464/D464)-1</f>
        <v>-0.7027361178304574</v>
      </c>
      <c r="Q464" s="169">
        <f t="shared" si="53"/>
        <v>-0.6641360461585181</v>
      </c>
      <c r="R464" s="169">
        <f t="shared" si="53"/>
        <v>-0.5892140840885456</v>
      </c>
      <c r="S464" s="169">
        <f t="shared" si="53"/>
        <v>-0.6117118382249684</v>
      </c>
      <c r="T464" s="169"/>
      <c r="U464" s="169">
        <f t="shared" si="53"/>
        <v>-0.40015186028853456</v>
      </c>
      <c r="V464" s="169">
        <f t="shared" si="53"/>
        <v>-0.45920599861247735</v>
      </c>
      <c r="W464" s="169">
        <f t="shared" si="53"/>
        <v>-0.015663937344250645</v>
      </c>
    </row>
    <row r="465" spans="1:23" ht="12.75">
      <c r="A465" s="151"/>
      <c r="B465" s="151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55"/>
      <c r="O465" s="290"/>
      <c r="P465" s="290"/>
      <c r="Q465" s="290"/>
      <c r="R465" s="290"/>
      <c r="S465" s="290"/>
      <c r="T465" s="290"/>
      <c r="U465" s="290"/>
      <c r="V465" s="290"/>
      <c r="W465" s="290"/>
    </row>
    <row r="466" spans="1:23" ht="12.75">
      <c r="A466" s="151" t="s">
        <v>222</v>
      </c>
      <c r="B466" s="151"/>
      <c r="C466" s="168">
        <v>6535</v>
      </c>
      <c r="D466" s="168">
        <v>8118</v>
      </c>
      <c r="E466" s="168">
        <v>3783.6</v>
      </c>
      <c r="F466" s="168">
        <v>4035</v>
      </c>
      <c r="G466" s="78">
        <v>3363.466132420083</v>
      </c>
      <c r="H466" s="78" t="s">
        <v>17</v>
      </c>
      <c r="I466" s="78">
        <v>2650</v>
      </c>
      <c r="J466" s="32">
        <v>4917.099815654455</v>
      </c>
      <c r="K466" s="78">
        <f>'[1]Table 8'!M154</f>
        <v>2285</v>
      </c>
      <c r="L466" s="78">
        <v>3170</v>
      </c>
      <c r="M466" s="78"/>
      <c r="N466" s="55"/>
      <c r="O466" s="169">
        <f>($L466/C466)-1</f>
        <v>-0.5149196633511859</v>
      </c>
      <c r="P466" s="169">
        <f>($L466/D466)-1</f>
        <v>-0.609509731460951</v>
      </c>
      <c r="Q466" s="169">
        <f>($L466/E466)-1</f>
        <v>-0.16217359128871967</v>
      </c>
      <c r="R466" s="169">
        <f>($L466/F466)-1</f>
        <v>-0.21437422552664187</v>
      </c>
      <c r="S466" s="169">
        <f>($L466/G466)-1</f>
        <v>-0.057519869326253636</v>
      </c>
      <c r="T466" s="169"/>
      <c r="U466" s="169">
        <f>($L466/I466)-1</f>
        <v>0.19622641509433958</v>
      </c>
      <c r="V466" s="169">
        <f>($L466/J466)-1</f>
        <v>-0.35531103316069657</v>
      </c>
      <c r="W466" s="169">
        <f>($L466/K466)-1</f>
        <v>0.38730853391684894</v>
      </c>
    </row>
    <row r="467" spans="1:23" ht="12.75">
      <c r="A467" s="151"/>
      <c r="B467" s="151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55"/>
      <c r="O467" s="169"/>
      <c r="P467" s="169"/>
      <c r="Q467" s="169"/>
      <c r="R467" s="169"/>
      <c r="S467" s="169"/>
      <c r="T467" s="169"/>
      <c r="U467" s="169"/>
      <c r="V467" s="169"/>
      <c r="W467" s="169"/>
    </row>
    <row r="468" spans="1:23" ht="12.75">
      <c r="A468" s="151" t="s">
        <v>152</v>
      </c>
      <c r="B468" s="151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55"/>
      <c r="O468" s="169"/>
      <c r="P468" s="169"/>
      <c r="Q468" s="169"/>
      <c r="R468" s="169"/>
      <c r="S468" s="169"/>
      <c r="T468" s="169"/>
      <c r="U468" s="169"/>
      <c r="V468" s="169"/>
      <c r="W468" s="169"/>
    </row>
    <row r="469" spans="1:23" ht="12.75">
      <c r="A469" s="151"/>
      <c r="B469" s="151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55"/>
      <c r="O469" s="169"/>
      <c r="P469" s="169"/>
      <c r="Q469" s="169"/>
      <c r="R469" s="169"/>
      <c r="S469" s="169"/>
      <c r="T469" s="169"/>
      <c r="U469" s="169"/>
      <c r="V469" s="169"/>
      <c r="W469" s="169"/>
    </row>
    <row r="470" spans="1:23" ht="12.75">
      <c r="A470" s="165" t="s">
        <v>468</v>
      </c>
      <c r="B470" s="165"/>
      <c r="C470" s="195" t="s">
        <v>17</v>
      </c>
      <c r="D470" s="195">
        <v>23</v>
      </c>
      <c r="E470" s="195" t="s">
        <v>17</v>
      </c>
      <c r="F470" s="195" t="s">
        <v>17</v>
      </c>
      <c r="G470" s="195" t="s">
        <v>17</v>
      </c>
      <c r="H470" s="195" t="s">
        <v>17</v>
      </c>
      <c r="I470" s="195" t="s">
        <v>17</v>
      </c>
      <c r="J470" s="195">
        <v>365</v>
      </c>
      <c r="K470" s="196" t="s">
        <v>17</v>
      </c>
      <c r="L470" s="196">
        <v>252</v>
      </c>
      <c r="M470" s="196"/>
      <c r="N470" s="55"/>
      <c r="O470" s="169"/>
      <c r="P470" s="169">
        <f>($L470/D470)-1</f>
        <v>9.956521739130435</v>
      </c>
      <c r="Q470" s="169"/>
      <c r="R470" s="169"/>
      <c r="S470" s="169"/>
      <c r="T470" s="169"/>
      <c r="U470" s="169"/>
      <c r="V470" s="169">
        <f>($L470/J470)-1</f>
        <v>-0.30958904109589036</v>
      </c>
      <c r="W470" s="169"/>
    </row>
    <row r="471" spans="1:23" ht="12.75">
      <c r="A471" s="165" t="s">
        <v>469</v>
      </c>
      <c r="B471" s="165"/>
      <c r="C471" s="195" t="s">
        <v>17</v>
      </c>
      <c r="D471" s="195" t="s">
        <v>17</v>
      </c>
      <c r="E471" s="195" t="s">
        <v>17</v>
      </c>
      <c r="F471" s="195" t="s">
        <v>17</v>
      </c>
      <c r="G471" s="195" t="s">
        <v>17</v>
      </c>
      <c r="H471" s="195" t="s">
        <v>17</v>
      </c>
      <c r="I471" s="195" t="s">
        <v>17</v>
      </c>
      <c r="J471" s="195" t="s">
        <v>17</v>
      </c>
      <c r="K471" s="196" t="s">
        <v>17</v>
      </c>
      <c r="L471" s="196"/>
      <c r="M471" s="196"/>
      <c r="N471" s="55"/>
      <c r="O471" s="169"/>
      <c r="P471" s="169"/>
      <c r="Q471" s="169"/>
      <c r="R471" s="169"/>
      <c r="S471" s="169"/>
      <c r="T471" s="169"/>
      <c r="U471" s="169"/>
      <c r="V471" s="169"/>
      <c r="W471" s="169"/>
    </row>
    <row r="472" spans="1:23" ht="12.75">
      <c r="A472" s="165" t="s">
        <v>470</v>
      </c>
      <c r="B472" s="165"/>
      <c r="C472" s="195" t="s">
        <v>17</v>
      </c>
      <c r="D472" s="195">
        <v>18</v>
      </c>
      <c r="E472" s="195" t="s">
        <v>17</v>
      </c>
      <c r="F472" s="195" t="s">
        <v>17</v>
      </c>
      <c r="G472" s="195">
        <v>25.7</v>
      </c>
      <c r="H472" s="195" t="s">
        <v>17</v>
      </c>
      <c r="I472" s="195" t="s">
        <v>17</v>
      </c>
      <c r="J472" s="195">
        <v>365</v>
      </c>
      <c r="K472" s="196" t="s">
        <v>17</v>
      </c>
      <c r="L472" s="196"/>
      <c r="M472" s="196"/>
      <c r="N472" s="55"/>
      <c r="O472" s="169"/>
      <c r="P472" s="169"/>
      <c r="Q472" s="169"/>
      <c r="R472" s="169"/>
      <c r="S472" s="169"/>
      <c r="T472" s="169"/>
      <c r="U472" s="169"/>
      <c r="V472" s="169"/>
      <c r="W472" s="169"/>
    </row>
    <row r="473" spans="1:23" ht="12.75">
      <c r="A473" s="165" t="s">
        <v>471</v>
      </c>
      <c r="B473" s="165"/>
      <c r="C473" s="195">
        <v>501</v>
      </c>
      <c r="D473" s="195" t="s">
        <v>17</v>
      </c>
      <c r="E473" s="195" t="s">
        <v>17</v>
      </c>
      <c r="F473" s="195">
        <v>586</v>
      </c>
      <c r="G473" s="195">
        <v>204.6</v>
      </c>
      <c r="H473" s="195" t="s">
        <v>17</v>
      </c>
      <c r="I473" s="195">
        <v>16.3</v>
      </c>
      <c r="J473" s="195">
        <v>406</v>
      </c>
      <c r="K473" s="196">
        <v>931</v>
      </c>
      <c r="L473" s="196">
        <v>168</v>
      </c>
      <c r="M473" s="196"/>
      <c r="N473" s="55"/>
      <c r="O473" s="169">
        <f>($L473/C473)-1</f>
        <v>-0.6646706586826348</v>
      </c>
      <c r="P473" s="169"/>
      <c r="Q473" s="169"/>
      <c r="R473" s="169">
        <f>($L473/F473)-1</f>
        <v>-0.7133105802047781</v>
      </c>
      <c r="S473" s="169">
        <f>($L473/G473)-1</f>
        <v>-0.17888563049853368</v>
      </c>
      <c r="T473" s="169"/>
      <c r="U473" s="169">
        <f>($L473/I473)-1</f>
        <v>9.306748466257668</v>
      </c>
      <c r="V473" s="169">
        <f>($L473/J473)-1</f>
        <v>-0.5862068965517242</v>
      </c>
      <c r="W473" s="169">
        <f>($L473/K473)-1</f>
        <v>-0.8195488721804511</v>
      </c>
    </row>
    <row r="474" spans="1:23" ht="12.75">
      <c r="A474" s="293" t="s">
        <v>488</v>
      </c>
      <c r="B474" s="293"/>
      <c r="C474" s="195" t="s">
        <v>17</v>
      </c>
      <c r="D474" s="195" t="s">
        <v>17</v>
      </c>
      <c r="E474" s="195" t="s">
        <v>17</v>
      </c>
      <c r="F474" s="195" t="s">
        <v>17</v>
      </c>
      <c r="G474" s="195" t="s">
        <v>17</v>
      </c>
      <c r="H474" s="195" t="s">
        <v>17</v>
      </c>
      <c r="I474" s="195" t="s">
        <v>17</v>
      </c>
      <c r="J474" s="195" t="s">
        <v>17</v>
      </c>
      <c r="K474" s="196">
        <v>39</v>
      </c>
      <c r="L474" s="196"/>
      <c r="M474" s="196"/>
      <c r="N474" s="55"/>
      <c r="O474" s="169"/>
      <c r="P474" s="169"/>
      <c r="Q474" s="169"/>
      <c r="R474" s="169"/>
      <c r="S474" s="169"/>
      <c r="T474" s="169"/>
      <c r="U474" s="169"/>
      <c r="V474" s="169"/>
      <c r="W474" s="169"/>
    </row>
    <row r="475" spans="1:23" ht="12.75">
      <c r="A475" s="293" t="s">
        <v>474</v>
      </c>
      <c r="B475" s="293"/>
      <c r="C475" s="195"/>
      <c r="D475" s="195"/>
      <c r="E475" s="195"/>
      <c r="F475" s="195"/>
      <c r="G475" s="195"/>
      <c r="H475" s="195"/>
      <c r="I475" s="195"/>
      <c r="J475" s="195"/>
      <c r="K475" s="196"/>
      <c r="L475" s="196">
        <v>252</v>
      </c>
      <c r="M475" s="196"/>
      <c r="N475" s="55"/>
      <c r="O475" s="169"/>
      <c r="P475" s="169"/>
      <c r="Q475" s="169"/>
      <c r="R475" s="169"/>
      <c r="S475" s="169"/>
      <c r="T475" s="169"/>
      <c r="U475" s="169"/>
      <c r="V475" s="169"/>
      <c r="W475" s="169"/>
    </row>
    <row r="476" spans="1:23" ht="12.75">
      <c r="A476" s="165" t="s">
        <v>475</v>
      </c>
      <c r="B476" s="165"/>
      <c r="C476" s="195" t="s">
        <v>17</v>
      </c>
      <c r="D476" s="195" t="s">
        <v>17</v>
      </c>
      <c r="E476" s="195" t="s">
        <v>17</v>
      </c>
      <c r="F476" s="195" t="s">
        <v>17</v>
      </c>
      <c r="G476" s="195" t="s">
        <v>17</v>
      </c>
      <c r="H476" s="195" t="s">
        <v>17</v>
      </c>
      <c r="I476" s="195" t="s">
        <v>17</v>
      </c>
      <c r="J476" s="195">
        <v>453</v>
      </c>
      <c r="K476" s="196">
        <v>39</v>
      </c>
      <c r="L476" s="196"/>
      <c r="M476" s="196"/>
      <c r="N476" s="55"/>
      <c r="O476" s="169"/>
      <c r="P476" s="169"/>
      <c r="Q476" s="169"/>
      <c r="R476" s="169"/>
      <c r="S476" s="169"/>
      <c r="T476" s="169"/>
      <c r="U476" s="169"/>
      <c r="V476" s="169"/>
      <c r="W476" s="169"/>
    </row>
    <row r="477" spans="1:23" ht="12.75">
      <c r="A477" s="151"/>
      <c r="B477" s="151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55"/>
      <c r="O477" s="169"/>
      <c r="P477" s="169"/>
      <c r="Q477" s="169"/>
      <c r="R477" s="169"/>
      <c r="S477" s="169"/>
      <c r="T477" s="169"/>
      <c r="U477" s="169"/>
      <c r="V477" s="169"/>
      <c r="W477" s="169"/>
    </row>
    <row r="478" spans="1:23" ht="12.75">
      <c r="A478" s="151" t="s">
        <v>234</v>
      </c>
      <c r="B478" s="151"/>
      <c r="C478" s="168">
        <v>501</v>
      </c>
      <c r="D478" s="168">
        <v>41</v>
      </c>
      <c r="E478" s="168">
        <v>7.8</v>
      </c>
      <c r="F478" s="168">
        <v>586</v>
      </c>
      <c r="G478" s="78">
        <v>230.24779225807367</v>
      </c>
      <c r="H478" s="78" t="s">
        <v>17</v>
      </c>
      <c r="I478" s="197">
        <v>16.3</v>
      </c>
      <c r="J478" s="32">
        <v>1589.2066274552897</v>
      </c>
      <c r="K478" s="78">
        <f>'[1]Table 8'!M171</f>
        <v>1008</v>
      </c>
      <c r="L478" s="78">
        <v>671</v>
      </c>
      <c r="M478" s="78"/>
      <c r="N478" s="55"/>
      <c r="O478" s="169">
        <f>($L478/C478)-1</f>
        <v>0.3393213572854292</v>
      </c>
      <c r="P478" s="169">
        <f>($L478/D478)-1</f>
        <v>15.365853658536587</v>
      </c>
      <c r="Q478" s="169">
        <f>($L478/E478)-1</f>
        <v>85.02564102564102</v>
      </c>
      <c r="R478" s="169">
        <f>($L478/F478)-1</f>
        <v>0.1450511945392492</v>
      </c>
      <c r="S478" s="169">
        <f>($L478/G478)-1</f>
        <v>1.9142516130965044</v>
      </c>
      <c r="T478" s="169"/>
      <c r="U478" s="169">
        <f>($L478/I478)-1</f>
        <v>40.16564417177914</v>
      </c>
      <c r="V478" s="169">
        <f>($L478/J478)-1</f>
        <v>-0.5777767419240909</v>
      </c>
      <c r="W478" s="169">
        <f>($L478/K478)-1</f>
        <v>-0.33432539682539686</v>
      </c>
    </row>
    <row r="479" spans="1:23" ht="12.75">
      <c r="A479" s="151"/>
      <c r="B479" s="151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55"/>
      <c r="O479" s="169"/>
      <c r="P479" s="169"/>
      <c r="Q479" s="169"/>
      <c r="R479" s="169"/>
      <c r="S479" s="169"/>
      <c r="T479" s="169"/>
      <c r="U479" s="169"/>
      <c r="V479" s="169"/>
      <c r="W479" s="169"/>
    </row>
    <row r="480" spans="1:23" ht="12.75">
      <c r="A480" s="151" t="s">
        <v>153</v>
      </c>
      <c r="B480" s="151"/>
      <c r="C480" s="168" t="s">
        <v>17</v>
      </c>
      <c r="D480" s="168" t="s">
        <v>17</v>
      </c>
      <c r="E480" s="168" t="s">
        <v>17</v>
      </c>
      <c r="F480" s="168" t="s">
        <v>17</v>
      </c>
      <c r="G480" s="78">
        <v>65.77733685691148</v>
      </c>
      <c r="H480" s="168" t="s">
        <v>17</v>
      </c>
      <c r="I480" s="195">
        <v>267.3</v>
      </c>
      <c r="J480" s="168" t="s">
        <v>17</v>
      </c>
      <c r="K480" s="168">
        <f>'[1]Table 8'!M183</f>
        <v>77</v>
      </c>
      <c r="L480" s="168">
        <v>160</v>
      </c>
      <c r="M480" s="168"/>
      <c r="N480" s="55"/>
      <c r="O480" s="169"/>
      <c r="P480" s="169"/>
      <c r="Q480" s="169"/>
      <c r="R480" s="169"/>
      <c r="S480" s="169">
        <f>($L480/G480)-1</f>
        <v>1.4324487375956783</v>
      </c>
      <c r="T480" s="169"/>
      <c r="U480" s="169">
        <f>($L480/I480)-1</f>
        <v>-0.4014216236438459</v>
      </c>
      <c r="V480" s="169"/>
      <c r="W480" s="169">
        <f>($L480/K480)-1</f>
        <v>1.0779220779220777</v>
      </c>
    </row>
    <row r="481" spans="1:23" ht="12.75">
      <c r="A481" s="151"/>
      <c r="B481" s="151"/>
      <c r="C481" s="168"/>
      <c r="D481" s="168"/>
      <c r="E481" s="168"/>
      <c r="F481" s="168"/>
      <c r="G481" s="28"/>
      <c r="H481" s="78"/>
      <c r="I481" s="78"/>
      <c r="J481" s="78"/>
      <c r="K481" s="78"/>
      <c r="L481" s="78"/>
      <c r="M481" s="78"/>
      <c r="N481" s="55"/>
      <c r="O481" s="169"/>
      <c r="P481" s="169"/>
      <c r="Q481" s="169"/>
      <c r="R481" s="169"/>
      <c r="S481" s="169"/>
      <c r="T481" s="169"/>
      <c r="U481" s="169"/>
      <c r="V481" s="169"/>
      <c r="W481" s="169"/>
    </row>
    <row r="482" spans="1:23" ht="12.75">
      <c r="A482" s="151" t="s">
        <v>477</v>
      </c>
      <c r="B482" s="151"/>
      <c r="C482" s="168">
        <v>8</v>
      </c>
      <c r="D482" s="168" t="s">
        <v>17</v>
      </c>
      <c r="E482" s="168" t="s">
        <v>17</v>
      </c>
      <c r="F482" s="168" t="s">
        <v>17</v>
      </c>
      <c r="G482" s="78" t="s">
        <v>17</v>
      </c>
      <c r="H482" s="78" t="s">
        <v>17</v>
      </c>
      <c r="I482" s="78" t="s">
        <v>17</v>
      </c>
      <c r="J482" s="168" t="s">
        <v>17</v>
      </c>
      <c r="K482" s="78" t="s">
        <v>17</v>
      </c>
      <c r="L482" s="78"/>
      <c r="M482" s="78"/>
      <c r="N482" s="55"/>
      <c r="O482" s="169"/>
      <c r="P482" s="169"/>
      <c r="Q482" s="169"/>
      <c r="R482" s="169"/>
      <c r="S482" s="169"/>
      <c r="T482" s="169"/>
      <c r="U482" s="169"/>
      <c r="V482" s="169"/>
      <c r="W482" s="169"/>
    </row>
    <row r="483" spans="1:23" ht="12.75">
      <c r="A483" s="151"/>
      <c r="B483" s="151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55"/>
      <c r="O483" s="169"/>
      <c r="P483" s="169"/>
      <c r="Q483" s="169"/>
      <c r="R483" s="169"/>
      <c r="S483" s="169"/>
      <c r="T483" s="169"/>
      <c r="U483" s="169"/>
      <c r="V483" s="169"/>
      <c r="W483" s="169"/>
    </row>
    <row r="484" spans="1:23" ht="12.75">
      <c r="A484" s="151" t="s">
        <v>155</v>
      </c>
      <c r="B484" s="151"/>
      <c r="C484" s="168" t="s">
        <v>490</v>
      </c>
      <c r="D484" s="168">
        <v>2039</v>
      </c>
      <c r="E484" s="168">
        <v>743.7</v>
      </c>
      <c r="F484" s="168">
        <v>1065</v>
      </c>
      <c r="G484" s="78">
        <v>882.1590510845118</v>
      </c>
      <c r="H484" s="78" t="s">
        <v>17</v>
      </c>
      <c r="I484" s="78">
        <v>511.8</v>
      </c>
      <c r="J484" s="32">
        <v>1224.1144634997058</v>
      </c>
      <c r="K484" s="78">
        <f>'[1]Table 8'!M230</f>
        <v>303</v>
      </c>
      <c r="L484" s="78">
        <v>622</v>
      </c>
      <c r="M484" s="78"/>
      <c r="N484" s="55"/>
      <c r="O484" s="169"/>
      <c r="P484" s="169">
        <f>($L484/D484)-1</f>
        <v>-0.6949485041687102</v>
      </c>
      <c r="Q484" s="169">
        <f>($L484/E484)-1</f>
        <v>-0.1636412531934921</v>
      </c>
      <c r="R484" s="169">
        <f>($L484/F484)-1</f>
        <v>-0.41596244131455395</v>
      </c>
      <c r="S484" s="169">
        <f>($L484/G484)-1</f>
        <v>-0.2949117290863553</v>
      </c>
      <c r="T484" s="169"/>
      <c r="U484" s="169">
        <f>($L484/I484)-1</f>
        <v>0.21531848378272755</v>
      </c>
      <c r="V484" s="169">
        <f>($L484/J484)-1</f>
        <v>-0.49187758290044137</v>
      </c>
      <c r="W484" s="169">
        <f>($L484/K484)-1</f>
        <v>1.052805280528053</v>
      </c>
    </row>
    <row r="485" spans="1:23" ht="12.75">
      <c r="A485" s="151"/>
      <c r="B485" s="151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55"/>
      <c r="O485" s="166"/>
      <c r="P485" s="166"/>
      <c r="Q485" s="166"/>
      <c r="R485" s="166"/>
      <c r="S485" s="166"/>
      <c r="T485" s="166"/>
      <c r="U485" s="166"/>
      <c r="V485" s="166"/>
      <c r="W485" s="166"/>
    </row>
    <row r="486" spans="1:23" ht="13.5">
      <c r="A486" s="170" t="s">
        <v>168</v>
      </c>
      <c r="B486" s="183"/>
      <c r="C486" s="171">
        <v>25370</v>
      </c>
      <c r="D486" s="171">
        <v>28801</v>
      </c>
      <c r="E486" s="171">
        <v>21000.1</v>
      </c>
      <c r="F486" s="171">
        <v>19148</v>
      </c>
      <c r="G486" s="172">
        <v>18783</v>
      </c>
      <c r="H486" s="172" t="s">
        <v>17</v>
      </c>
      <c r="I486" s="172">
        <v>12664.5</v>
      </c>
      <c r="J486" s="172">
        <v>17956.12604722049</v>
      </c>
      <c r="K486" s="172">
        <f>K464+K466+K478+K480+K484</f>
        <v>9291</v>
      </c>
      <c r="L486" s="172">
        <v>10153</v>
      </c>
      <c r="M486" s="70"/>
      <c r="N486" s="228"/>
      <c r="O486" s="200">
        <f>($L486/C486)-1</f>
        <v>-0.5998029168309027</v>
      </c>
      <c r="P486" s="200">
        <f aca="true" t="shared" si="54" ref="P486:W486">($L486/D486)-1</f>
        <v>-0.6474775181417312</v>
      </c>
      <c r="Q486" s="200">
        <f t="shared" si="54"/>
        <v>-0.5165261117804201</v>
      </c>
      <c r="R486" s="200">
        <f t="shared" si="54"/>
        <v>-0.46976185502402334</v>
      </c>
      <c r="S486" s="200">
        <f t="shared" si="54"/>
        <v>-0.4594580205504978</v>
      </c>
      <c r="T486" s="200"/>
      <c r="U486" s="200">
        <f t="shared" si="54"/>
        <v>-0.19831023727742902</v>
      </c>
      <c r="V486" s="200">
        <f t="shared" si="54"/>
        <v>-0.4345662325325662</v>
      </c>
      <c r="W486" s="200">
        <f t="shared" si="54"/>
        <v>0.09277795716284576</v>
      </c>
    </row>
    <row r="487" spans="1:23" ht="12.75">
      <c r="A487" s="162"/>
      <c r="B487" s="162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55"/>
      <c r="O487" s="166"/>
      <c r="P487" s="166"/>
      <c r="Q487" s="166"/>
      <c r="R487" s="166"/>
      <c r="S487" s="166"/>
      <c r="T487" s="166"/>
      <c r="U487" s="166"/>
      <c r="V487" s="166"/>
      <c r="W487" s="166"/>
    </row>
    <row r="488" spans="1:23" ht="12.75">
      <c r="A488" s="151" t="s">
        <v>478</v>
      </c>
      <c r="B488" s="151"/>
      <c r="C488" s="168">
        <v>3509</v>
      </c>
      <c r="D488" s="168">
        <v>3688</v>
      </c>
      <c r="E488" s="168">
        <v>1678.2</v>
      </c>
      <c r="F488" s="168">
        <v>1798</v>
      </c>
      <c r="G488" s="168">
        <v>1607</v>
      </c>
      <c r="H488" s="168" t="s">
        <v>17</v>
      </c>
      <c r="I488" s="168">
        <v>1239</v>
      </c>
      <c r="J488" s="168">
        <v>1148.4994207377588</v>
      </c>
      <c r="K488" s="168">
        <f>'[1]Table 3'!G18</f>
        <v>763.3995441443088</v>
      </c>
      <c r="L488" s="168">
        <v>792</v>
      </c>
      <c r="M488" s="168"/>
      <c r="N488" s="55"/>
      <c r="O488" s="169">
        <f>($L488/C488)-1</f>
        <v>-0.7742946708463949</v>
      </c>
      <c r="P488" s="169">
        <f aca="true" t="shared" si="55" ref="P488:W488">($L488/D488)-1</f>
        <v>-0.7852494577006508</v>
      </c>
      <c r="Q488" s="169">
        <f t="shared" si="55"/>
        <v>-0.5280657847693958</v>
      </c>
      <c r="R488" s="169">
        <f t="shared" si="55"/>
        <v>-0.5595105672969967</v>
      </c>
      <c r="S488" s="169">
        <f t="shared" si="55"/>
        <v>-0.5071561916614811</v>
      </c>
      <c r="T488" s="169"/>
      <c r="U488" s="169">
        <f t="shared" si="55"/>
        <v>-0.36077481840193704</v>
      </c>
      <c r="V488" s="169">
        <f t="shared" si="55"/>
        <v>-0.3104045281178768</v>
      </c>
      <c r="W488" s="169">
        <f t="shared" si="55"/>
        <v>0.037464596455515586</v>
      </c>
    </row>
    <row r="489" spans="1:23" ht="12.75">
      <c r="A489" s="165"/>
      <c r="B489" s="165"/>
      <c r="C489" s="203"/>
      <c r="D489" s="203"/>
      <c r="E489" s="204"/>
      <c r="F489" s="208"/>
      <c r="G489" s="208"/>
      <c r="H489" s="208"/>
      <c r="I489" s="208"/>
      <c r="J489" s="208"/>
      <c r="K489" s="208"/>
      <c r="L489" s="208"/>
      <c r="M489" s="208"/>
      <c r="N489" s="205"/>
      <c r="O489" s="206"/>
      <c r="P489" s="206"/>
      <c r="Q489" s="206"/>
      <c r="R489" s="207"/>
      <c r="S489" s="26"/>
      <c r="T489" s="15"/>
      <c r="U489" s="15"/>
      <c r="V489" s="15"/>
      <c r="W489" s="15"/>
    </row>
    <row r="490" spans="1:23" ht="12.75">
      <c r="A490" s="151" t="s">
        <v>492</v>
      </c>
      <c r="B490" s="151"/>
      <c r="C490" s="151"/>
      <c r="D490" s="151"/>
      <c r="E490" s="151"/>
      <c r="F490" s="208"/>
      <c r="G490" s="208"/>
      <c r="H490" s="208"/>
      <c r="I490" s="208"/>
      <c r="J490" s="208"/>
      <c r="K490" s="208"/>
      <c r="L490" s="208"/>
      <c r="M490" s="208"/>
      <c r="N490" s="151"/>
      <c r="O490" s="188"/>
      <c r="P490" s="188"/>
      <c r="Q490" s="188"/>
      <c r="R490" s="151"/>
      <c r="S490" s="15"/>
      <c r="T490" s="15"/>
      <c r="U490" s="15"/>
      <c r="V490" s="15"/>
      <c r="W490" s="15"/>
    </row>
    <row r="491" spans="1:23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2.75">
      <c r="A492" s="23"/>
      <c r="B492" s="15"/>
      <c r="C492" s="15"/>
      <c r="D492" s="15"/>
      <c r="E492" s="22"/>
      <c r="F492" s="22"/>
      <c r="G492" s="15"/>
      <c r="H492" s="142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>
      <c r="A493" s="160" t="s">
        <v>574</v>
      </c>
      <c r="B493" s="151"/>
      <c r="C493" s="151"/>
      <c r="D493" s="151"/>
      <c r="E493" s="151"/>
      <c r="F493" s="208"/>
      <c r="G493" s="208"/>
      <c r="H493" s="208"/>
      <c r="I493" s="208"/>
      <c r="J493" s="208"/>
      <c r="K493" s="208"/>
      <c r="L493" s="208"/>
      <c r="M493" s="208"/>
      <c r="N493" s="151"/>
      <c r="O493" s="188"/>
      <c r="P493" s="188"/>
      <c r="Q493" s="188"/>
      <c r="R493" s="151"/>
      <c r="S493" s="15"/>
      <c r="T493" s="15"/>
      <c r="U493" s="15"/>
      <c r="V493" s="15"/>
      <c r="W493" s="15"/>
    </row>
    <row r="494" spans="1:23" ht="12.75">
      <c r="A494" s="151"/>
      <c r="B494" s="162"/>
      <c r="C494" s="151"/>
      <c r="D494" s="151"/>
      <c r="E494" s="151"/>
      <c r="F494" s="208"/>
      <c r="G494" s="208"/>
      <c r="H494" s="208"/>
      <c r="I494" s="208"/>
      <c r="J494" s="208"/>
      <c r="K494" s="208"/>
      <c r="L494" s="208"/>
      <c r="M494" s="208"/>
      <c r="N494" s="151"/>
      <c r="O494" s="188"/>
      <c r="P494" s="188"/>
      <c r="Q494" s="188"/>
      <c r="R494" s="151"/>
      <c r="S494" s="15"/>
      <c r="T494" s="15"/>
      <c r="U494" s="15"/>
      <c r="V494" s="15"/>
      <c r="W494" s="15"/>
    </row>
    <row r="495" spans="1:22" ht="12.75">
      <c r="A495" s="154"/>
      <c r="B495" s="160" t="s">
        <v>195</v>
      </c>
      <c r="C495" s="346" t="s">
        <v>440</v>
      </c>
      <c r="D495" s="346"/>
      <c r="E495" s="346"/>
      <c r="F495" s="346"/>
      <c r="G495" s="346"/>
      <c r="H495" s="346"/>
      <c r="I495" s="346"/>
      <c r="J495" s="346"/>
      <c r="K495" s="346"/>
      <c r="L495" s="155"/>
      <c r="M495" s="155"/>
      <c r="N495" s="15"/>
      <c r="O495" s="347" t="s">
        <v>441</v>
      </c>
      <c r="P495" s="347"/>
      <c r="Q495" s="347"/>
      <c r="R495" s="347"/>
      <c r="S495" s="347"/>
      <c r="T495" s="347"/>
      <c r="U495" s="347"/>
      <c r="V495" s="347"/>
    </row>
    <row r="496" spans="1:23" ht="12.75">
      <c r="A496" s="155"/>
      <c r="B496" s="157"/>
      <c r="C496" s="155">
        <v>1990</v>
      </c>
      <c r="D496" s="155">
        <v>1992</v>
      </c>
      <c r="E496" s="155">
        <v>1994</v>
      </c>
      <c r="F496" s="161">
        <v>1996</v>
      </c>
      <c r="G496" s="161">
        <v>1998</v>
      </c>
      <c r="H496" s="161">
        <v>2000</v>
      </c>
      <c r="I496" s="161">
        <v>2002</v>
      </c>
      <c r="J496" s="161">
        <v>2004</v>
      </c>
      <c r="K496" s="129">
        <v>2006</v>
      </c>
      <c r="L496" s="161">
        <v>2008</v>
      </c>
      <c r="M496" s="129"/>
      <c r="N496" s="15"/>
      <c r="O496" s="156" t="s">
        <v>442</v>
      </c>
      <c r="P496" s="156" t="s">
        <v>443</v>
      </c>
      <c r="Q496" s="156" t="s">
        <v>444</v>
      </c>
      <c r="R496" s="156" t="s">
        <v>445</v>
      </c>
      <c r="S496" s="155" t="s">
        <v>446</v>
      </c>
      <c r="T496" s="17" t="s">
        <v>447</v>
      </c>
      <c r="U496" s="17" t="s">
        <v>448</v>
      </c>
      <c r="V496" s="17" t="s">
        <v>449</v>
      </c>
      <c r="W496" s="17" t="s">
        <v>450</v>
      </c>
    </row>
    <row r="497" spans="1:22" ht="12.75">
      <c r="A497" s="154"/>
      <c r="B497" s="154"/>
      <c r="C497" s="154"/>
      <c r="D497" s="154"/>
      <c r="E497" s="212"/>
      <c r="F497" s="213"/>
      <c r="G497" s="213"/>
      <c r="H497" s="213"/>
      <c r="I497" s="213"/>
      <c r="J497" s="208"/>
      <c r="K497" s="222"/>
      <c r="L497" s="222"/>
      <c r="M497" s="222"/>
      <c r="N497" s="15"/>
      <c r="O497" s="151"/>
      <c r="P497" s="188"/>
      <c r="Q497" s="188"/>
      <c r="R497" s="188"/>
      <c r="S497" s="151"/>
      <c r="T497" s="15"/>
      <c r="U497" s="15"/>
      <c r="V497" s="55"/>
    </row>
    <row r="498" spans="1:23" ht="12.75">
      <c r="A498" s="160" t="s">
        <v>218</v>
      </c>
      <c r="B498" s="154"/>
      <c r="C498" s="214" t="s">
        <v>479</v>
      </c>
      <c r="D498" s="214" t="s">
        <v>479</v>
      </c>
      <c r="E498" s="214" t="s">
        <v>479</v>
      </c>
      <c r="F498" s="215" t="s">
        <v>479</v>
      </c>
      <c r="G498" s="215" t="s">
        <v>479</v>
      </c>
      <c r="H498" s="215" t="s">
        <v>479</v>
      </c>
      <c r="I498" s="215" t="s">
        <v>479</v>
      </c>
      <c r="J498" s="215" t="s">
        <v>479</v>
      </c>
      <c r="K498" s="215" t="s">
        <v>479</v>
      </c>
      <c r="L498" s="215" t="s">
        <v>479</v>
      </c>
      <c r="M498" s="215"/>
      <c r="N498" s="15"/>
      <c r="O498" s="214" t="s">
        <v>479</v>
      </c>
      <c r="P498" s="214" t="s">
        <v>479</v>
      </c>
      <c r="Q498" s="214" t="s">
        <v>479</v>
      </c>
      <c r="R498" s="215" t="s">
        <v>479</v>
      </c>
      <c r="S498" s="215" t="s">
        <v>479</v>
      </c>
      <c r="T498" s="215" t="s">
        <v>479</v>
      </c>
      <c r="U498" s="215" t="s">
        <v>479</v>
      </c>
      <c r="V498" s="215" t="s">
        <v>479</v>
      </c>
      <c r="W498" s="215" t="s">
        <v>479</v>
      </c>
    </row>
    <row r="499" spans="1:22" ht="12.75">
      <c r="A499" s="151"/>
      <c r="B499" s="151"/>
      <c r="C499" s="152"/>
      <c r="D499" s="152"/>
      <c r="E499" s="152"/>
      <c r="F499" s="208"/>
      <c r="G499" s="208"/>
      <c r="H499" s="208"/>
      <c r="I499" s="208"/>
      <c r="J499" s="208"/>
      <c r="K499" s="208"/>
      <c r="L499" s="208"/>
      <c r="M499" s="208"/>
      <c r="N499" s="15"/>
      <c r="O499" s="151"/>
      <c r="P499" s="188"/>
      <c r="Q499" s="188"/>
      <c r="R499" s="188"/>
      <c r="S499" s="151"/>
      <c r="T499" s="15"/>
      <c r="U499" s="15"/>
      <c r="V499" s="15"/>
    </row>
    <row r="500" spans="1:23" ht="12.75">
      <c r="A500" s="151" t="s">
        <v>150</v>
      </c>
      <c r="B500" s="151"/>
      <c r="C500" s="167">
        <v>22.92</v>
      </c>
      <c r="D500" s="167">
        <v>24.82</v>
      </c>
      <c r="E500" s="167">
        <v>15.2418</v>
      </c>
      <c r="F500" s="222">
        <v>13.45</v>
      </c>
      <c r="G500" s="222">
        <v>14.29</v>
      </c>
      <c r="H500" s="222" t="s">
        <v>17</v>
      </c>
      <c r="I500" s="222">
        <v>9.0786</v>
      </c>
      <c r="J500" s="222">
        <v>8.791</v>
      </c>
      <c r="K500" s="222">
        <f>'[1]Table 9'!M68/1000</f>
        <v>6.157</v>
      </c>
      <c r="L500" s="222">
        <v>3.144</v>
      </c>
      <c r="M500" s="222"/>
      <c r="N500" s="55"/>
      <c r="O500" s="169">
        <f>($L500/C500)-1</f>
        <v>-0.86282722513089</v>
      </c>
      <c r="P500" s="169">
        <f aca="true" t="shared" si="56" ref="P500:W500">($L500/D500)-1</f>
        <v>-0.8733279613215149</v>
      </c>
      <c r="Q500" s="169">
        <f t="shared" si="56"/>
        <v>-0.7937251505727669</v>
      </c>
      <c r="R500" s="169">
        <f t="shared" si="56"/>
        <v>-0.7662453531598513</v>
      </c>
      <c r="S500" s="169">
        <f t="shared" si="56"/>
        <v>-0.7799860041987403</v>
      </c>
      <c r="T500" s="169"/>
      <c r="U500" s="169">
        <f t="shared" si="56"/>
        <v>-0.6536910977463486</v>
      </c>
      <c r="V500" s="169">
        <f t="shared" si="56"/>
        <v>-0.6423615060857695</v>
      </c>
      <c r="W500" s="169">
        <f t="shared" si="56"/>
        <v>-0.4893617021276595</v>
      </c>
    </row>
    <row r="501" spans="1:23" ht="12.75">
      <c r="A501" s="151"/>
      <c r="B501" s="151"/>
      <c r="C501" s="167"/>
      <c r="D501" s="167"/>
      <c r="E501" s="167"/>
      <c r="F501" s="222"/>
      <c r="G501" s="166"/>
      <c r="H501" s="166"/>
      <c r="I501" s="166"/>
      <c r="J501" s="166"/>
      <c r="K501" s="166"/>
      <c r="L501" s="166"/>
      <c r="M501" s="166"/>
      <c r="N501" s="55"/>
      <c r="O501" s="194"/>
      <c r="P501" s="194"/>
      <c r="Q501" s="194"/>
      <c r="R501" s="194"/>
      <c r="S501" s="194"/>
      <c r="T501" s="194"/>
      <c r="U501" s="194"/>
      <c r="V501" s="194"/>
      <c r="W501" s="194"/>
    </row>
    <row r="502" spans="1:23" ht="12.75">
      <c r="A502" s="151" t="s">
        <v>222</v>
      </c>
      <c r="B502" s="151"/>
      <c r="C502" s="167">
        <v>127.42</v>
      </c>
      <c r="D502" s="167">
        <v>100.45</v>
      </c>
      <c r="E502" s="167">
        <v>41.7277</v>
      </c>
      <c r="F502" s="222">
        <v>146.03</v>
      </c>
      <c r="G502" s="222">
        <v>148.63</v>
      </c>
      <c r="H502" s="222" t="s">
        <v>17</v>
      </c>
      <c r="I502" s="222">
        <v>129.7126</v>
      </c>
      <c r="J502" s="222">
        <v>31.623</v>
      </c>
      <c r="K502" s="222">
        <f>'[1]Table 9'!M155/1000</f>
        <v>7.375</v>
      </c>
      <c r="L502" s="222">
        <v>2.88</v>
      </c>
      <c r="M502" s="222"/>
      <c r="N502" s="55"/>
      <c r="O502" s="169">
        <f>($L502/C502)-1</f>
        <v>-0.9773975827970491</v>
      </c>
      <c r="P502" s="169">
        <f>($L502/D502)-1</f>
        <v>-0.9713290194126432</v>
      </c>
      <c r="Q502" s="169">
        <f>($L502/E502)-1</f>
        <v>-0.9309810988863513</v>
      </c>
      <c r="R502" s="169">
        <f>($L502/F502)-1</f>
        <v>-0.9802780250633432</v>
      </c>
      <c r="S502" s="169">
        <f>($L502/G502)-1</f>
        <v>-0.98062302361569</v>
      </c>
      <c r="T502" s="169"/>
      <c r="U502" s="169">
        <f>($L502/I502)-1</f>
        <v>-0.9777970682878918</v>
      </c>
      <c r="V502" s="169">
        <f>($L502/J502)-1</f>
        <v>-0.9089270467697562</v>
      </c>
      <c r="W502" s="169">
        <f>($L502/K502)-1</f>
        <v>-0.6094915254237288</v>
      </c>
    </row>
    <row r="503" spans="1:23" ht="12.75">
      <c r="A503" s="151"/>
      <c r="B503" s="151"/>
      <c r="C503" s="167"/>
      <c r="D503" s="167"/>
      <c r="E503" s="167"/>
      <c r="F503" s="222"/>
      <c r="G503" s="166"/>
      <c r="H503" s="166"/>
      <c r="I503" s="166"/>
      <c r="J503" s="166"/>
      <c r="K503" s="166"/>
      <c r="L503" s="166"/>
      <c r="M503" s="166"/>
      <c r="N503" s="55"/>
      <c r="O503" s="169"/>
      <c r="P503" s="169"/>
      <c r="Q503" s="169"/>
      <c r="R503" s="169"/>
      <c r="S503" s="169"/>
      <c r="T503" s="169"/>
      <c r="U503" s="169"/>
      <c r="V503" s="169"/>
      <c r="W503" s="169"/>
    </row>
    <row r="504" spans="1:23" ht="12.75">
      <c r="A504" s="151" t="s">
        <v>152</v>
      </c>
      <c r="B504" s="151"/>
      <c r="C504" s="167"/>
      <c r="D504" s="167"/>
      <c r="E504" s="167"/>
      <c r="F504" s="222"/>
      <c r="G504" s="166"/>
      <c r="H504" s="166"/>
      <c r="I504" s="166"/>
      <c r="J504" s="166"/>
      <c r="K504" s="166"/>
      <c r="L504" s="166"/>
      <c r="M504" s="166"/>
      <c r="N504" s="55"/>
      <c r="O504" s="169"/>
      <c r="P504" s="169"/>
      <c r="Q504" s="169"/>
      <c r="R504" s="169"/>
      <c r="S504" s="169"/>
      <c r="T504" s="169"/>
      <c r="U504" s="169"/>
      <c r="V504" s="169"/>
      <c r="W504" s="169"/>
    </row>
    <row r="505" spans="1:23" ht="12.75">
      <c r="A505" s="151"/>
      <c r="B505" s="151"/>
      <c r="C505" s="167"/>
      <c r="D505" s="167"/>
      <c r="E505" s="167"/>
      <c r="F505" s="222"/>
      <c r="G505" s="166"/>
      <c r="H505" s="166"/>
      <c r="I505" s="166"/>
      <c r="J505" s="166"/>
      <c r="K505" s="166"/>
      <c r="L505" s="166"/>
      <c r="M505" s="166"/>
      <c r="N505" s="55"/>
      <c r="O505" s="169"/>
      <c r="P505" s="169"/>
      <c r="Q505" s="169"/>
      <c r="R505" s="169"/>
      <c r="S505" s="169"/>
      <c r="T505" s="169"/>
      <c r="U505" s="169"/>
      <c r="V505" s="169"/>
      <c r="W505" s="169"/>
    </row>
    <row r="506" spans="1:23" ht="12.75">
      <c r="A506" s="165" t="s">
        <v>468</v>
      </c>
      <c r="B506" s="151"/>
      <c r="C506" s="225" t="s">
        <v>17</v>
      </c>
      <c r="D506" s="225" t="s">
        <v>491</v>
      </c>
      <c r="E506" s="225" t="s">
        <v>17</v>
      </c>
      <c r="F506" s="226" t="s">
        <v>17</v>
      </c>
      <c r="G506" s="244" t="s">
        <v>17</v>
      </c>
      <c r="H506" s="244" t="s">
        <v>17</v>
      </c>
      <c r="I506" s="244" t="s">
        <v>17</v>
      </c>
      <c r="J506" s="244">
        <v>0.051</v>
      </c>
      <c r="K506" s="228" t="s">
        <v>17</v>
      </c>
      <c r="L506" s="228">
        <v>0.035</v>
      </c>
      <c r="M506" s="228"/>
      <c r="N506" s="228"/>
      <c r="O506" s="169"/>
      <c r="P506" s="169"/>
      <c r="Q506" s="169"/>
      <c r="R506" s="169"/>
      <c r="S506" s="169"/>
      <c r="T506" s="169"/>
      <c r="U506" s="169"/>
      <c r="V506" s="169">
        <f>($L506/J506)-1</f>
        <v>-0.3137254901960783</v>
      </c>
      <c r="W506" s="169"/>
    </row>
    <row r="507" spans="1:23" ht="12.75">
      <c r="A507" s="165" t="s">
        <v>469</v>
      </c>
      <c r="B507" s="151"/>
      <c r="C507" s="225" t="s">
        <v>17</v>
      </c>
      <c r="D507" s="225" t="s">
        <v>17</v>
      </c>
      <c r="E507" s="225" t="s">
        <v>17</v>
      </c>
      <c r="F507" s="226" t="s">
        <v>17</v>
      </c>
      <c r="G507" s="244" t="s">
        <v>17</v>
      </c>
      <c r="H507" s="244" t="s">
        <v>17</v>
      </c>
      <c r="I507" s="244" t="s">
        <v>17</v>
      </c>
      <c r="J507" s="244" t="s">
        <v>17</v>
      </c>
      <c r="K507" s="228" t="s">
        <v>17</v>
      </c>
      <c r="L507" s="228"/>
      <c r="M507" s="228"/>
      <c r="N507" s="228"/>
      <c r="O507" s="169"/>
      <c r="P507" s="169"/>
      <c r="Q507" s="169"/>
      <c r="R507" s="169"/>
      <c r="S507" s="169"/>
      <c r="T507" s="169"/>
      <c r="U507" s="169"/>
      <c r="V507" s="169"/>
      <c r="W507" s="169"/>
    </row>
    <row r="508" spans="1:23" ht="12.75">
      <c r="A508" s="165" t="s">
        <v>470</v>
      </c>
      <c r="B508" s="151"/>
      <c r="C508" s="225" t="s">
        <v>17</v>
      </c>
      <c r="D508" s="225">
        <v>0.06</v>
      </c>
      <c r="E508" s="225" t="s">
        <v>17</v>
      </c>
      <c r="F508" s="226" t="s">
        <v>17</v>
      </c>
      <c r="G508" s="244" t="s">
        <v>491</v>
      </c>
      <c r="H508" s="244" t="s">
        <v>17</v>
      </c>
      <c r="I508" s="244" t="s">
        <v>17</v>
      </c>
      <c r="J508" s="244">
        <v>0.124</v>
      </c>
      <c r="K508" s="228" t="s">
        <v>17</v>
      </c>
      <c r="L508" s="228"/>
      <c r="M508" s="228"/>
      <c r="N508" s="228"/>
      <c r="O508" s="169"/>
      <c r="P508" s="169">
        <f>($L508/D508)-1</f>
        <v>-1</v>
      </c>
      <c r="Q508" s="169"/>
      <c r="R508" s="169"/>
      <c r="S508" s="169"/>
      <c r="T508" s="169"/>
      <c r="U508" s="169"/>
      <c r="V508" s="169">
        <f>($L508/J508)-1</f>
        <v>-1</v>
      </c>
      <c r="W508" s="169"/>
    </row>
    <row r="509" spans="1:23" ht="12.75">
      <c r="A509" s="165" t="s">
        <v>471</v>
      </c>
      <c r="B509" s="151"/>
      <c r="C509" s="225">
        <v>0.01</v>
      </c>
      <c r="D509" s="225" t="s">
        <v>17</v>
      </c>
      <c r="E509" s="225" t="s">
        <v>17</v>
      </c>
      <c r="F509" s="226">
        <v>0.02</v>
      </c>
      <c r="G509" s="226" t="s">
        <v>491</v>
      </c>
      <c r="H509" s="226" t="s">
        <v>17</v>
      </c>
      <c r="I509" s="226" t="s">
        <v>491</v>
      </c>
      <c r="J509" s="227">
        <v>0.002</v>
      </c>
      <c r="K509" s="228">
        <v>0.004</v>
      </c>
      <c r="L509" s="228">
        <v>0.002</v>
      </c>
      <c r="M509" s="228"/>
      <c r="N509" s="228"/>
      <c r="O509" s="169">
        <f>($L509/C509)-1</f>
        <v>-0.8</v>
      </c>
      <c r="P509" s="169"/>
      <c r="Q509" s="169"/>
      <c r="R509" s="169">
        <f>($L509/F509)-1</f>
        <v>-0.9</v>
      </c>
      <c r="S509" s="169"/>
      <c r="T509" s="169"/>
      <c r="U509" s="169"/>
      <c r="V509" s="169">
        <f>($L509/J509)-1</f>
        <v>0</v>
      </c>
      <c r="W509" s="169">
        <f>($L509/K509)-1</f>
        <v>-0.5</v>
      </c>
    </row>
    <row r="510" spans="1:23" ht="12.75">
      <c r="A510" s="293" t="s">
        <v>488</v>
      </c>
      <c r="B510" s="151"/>
      <c r="C510" s="225" t="s">
        <v>17</v>
      </c>
      <c r="D510" s="225" t="s">
        <v>17</v>
      </c>
      <c r="E510" s="225" t="s">
        <v>17</v>
      </c>
      <c r="F510" s="226" t="s">
        <v>17</v>
      </c>
      <c r="G510" s="226" t="s">
        <v>17</v>
      </c>
      <c r="H510" s="226" t="s">
        <v>17</v>
      </c>
      <c r="I510" s="226" t="s">
        <v>17</v>
      </c>
      <c r="J510" s="227" t="s">
        <v>17</v>
      </c>
      <c r="K510" s="228">
        <v>0.004</v>
      </c>
      <c r="L510" s="228"/>
      <c r="M510" s="228"/>
      <c r="N510" s="228"/>
      <c r="O510" s="169"/>
      <c r="P510" s="169"/>
      <c r="Q510" s="169"/>
      <c r="R510" s="169"/>
      <c r="S510" s="169"/>
      <c r="T510" s="169"/>
      <c r="U510" s="169"/>
      <c r="V510" s="169"/>
      <c r="W510" s="169"/>
    </row>
    <row r="511" spans="1:23" ht="12.75">
      <c r="A511" s="293" t="s">
        <v>474</v>
      </c>
      <c r="B511" s="151"/>
      <c r="C511" s="225"/>
      <c r="D511" s="225"/>
      <c r="E511" s="225"/>
      <c r="F511" s="226"/>
      <c r="G511" s="226"/>
      <c r="H511" s="226"/>
      <c r="I511" s="226"/>
      <c r="J511" s="227"/>
      <c r="K511" s="228"/>
      <c r="L511" s="228">
        <v>0.02</v>
      </c>
      <c r="M511" s="228"/>
      <c r="N511" s="228"/>
      <c r="O511" s="169"/>
      <c r="P511" s="169"/>
      <c r="Q511" s="169"/>
      <c r="R511" s="169"/>
      <c r="S511" s="169"/>
      <c r="T511" s="169"/>
      <c r="U511" s="169"/>
      <c r="V511" s="169"/>
      <c r="W511" s="169"/>
    </row>
    <row r="512" spans="1:23" ht="12.75">
      <c r="A512" s="165" t="s">
        <v>475</v>
      </c>
      <c r="B512" s="151"/>
      <c r="C512" s="225" t="s">
        <v>17</v>
      </c>
      <c r="D512" s="225" t="s">
        <v>17</v>
      </c>
      <c r="E512" s="225" t="s">
        <v>17</v>
      </c>
      <c r="F512" s="225" t="s">
        <v>17</v>
      </c>
      <c r="G512" s="225" t="s">
        <v>17</v>
      </c>
      <c r="H512" s="225" t="s">
        <v>17</v>
      </c>
      <c r="I512" s="225" t="s">
        <v>17</v>
      </c>
      <c r="J512" s="226">
        <v>0.037</v>
      </c>
      <c r="K512" s="228">
        <v>0.006</v>
      </c>
      <c r="L512" s="228"/>
      <c r="M512" s="228"/>
      <c r="N512" s="228"/>
      <c r="O512" s="169"/>
      <c r="P512" s="169"/>
      <c r="Q512" s="169"/>
      <c r="R512" s="169"/>
      <c r="S512" s="169"/>
      <c r="T512" s="169"/>
      <c r="U512" s="169"/>
      <c r="V512" s="169"/>
      <c r="W512" s="169"/>
    </row>
    <row r="513" spans="1:23" ht="12.75">
      <c r="A513" s="151"/>
      <c r="B513" s="151"/>
      <c r="C513" s="166"/>
      <c r="D513" s="166"/>
      <c r="E513" s="167"/>
      <c r="F513" s="222"/>
      <c r="G513" s="222"/>
      <c r="H513" s="222"/>
      <c r="I513" s="222"/>
      <c r="J513" s="222"/>
      <c r="K513" s="222"/>
      <c r="L513" s="222"/>
      <c r="M513" s="222"/>
      <c r="N513" s="55"/>
      <c r="O513" s="169"/>
      <c r="P513" s="169"/>
      <c r="Q513" s="169"/>
      <c r="R513" s="169"/>
      <c r="S513" s="169"/>
      <c r="T513" s="169"/>
      <c r="U513" s="169"/>
      <c r="V513" s="169"/>
      <c r="W513" s="169"/>
    </row>
    <row r="514" spans="1:23" ht="12.75">
      <c r="A514" s="151" t="s">
        <v>234</v>
      </c>
      <c r="B514" s="151"/>
      <c r="C514" s="167">
        <v>0.01</v>
      </c>
      <c r="D514" s="167">
        <v>0.06</v>
      </c>
      <c r="E514" s="167">
        <v>0.0264</v>
      </c>
      <c r="F514" s="222">
        <v>0.02</v>
      </c>
      <c r="G514" s="222">
        <v>0.0100719078328574</v>
      </c>
      <c r="H514" s="222" t="s">
        <v>17</v>
      </c>
      <c r="I514" s="294" t="s">
        <v>491</v>
      </c>
      <c r="J514" s="222">
        <v>0.215</v>
      </c>
      <c r="K514" s="245">
        <f>'[1]Table 9'!M171/1000</f>
        <v>0.014</v>
      </c>
      <c r="L514" s="245">
        <v>0.057</v>
      </c>
      <c r="M514" s="245"/>
      <c r="N514" s="55"/>
      <c r="O514" s="169">
        <f>($L514/C514)-1</f>
        <v>4.7</v>
      </c>
      <c r="P514" s="169">
        <f>($L514/D514)-1</f>
        <v>-0.04999999999999993</v>
      </c>
      <c r="Q514" s="169">
        <f>($L514/E514)-1</f>
        <v>1.1590909090909092</v>
      </c>
      <c r="R514" s="169">
        <f>($L514/F514)-1</f>
        <v>1.85</v>
      </c>
      <c r="S514" s="169">
        <f>($L514/G514)-1</f>
        <v>4.659305163024818</v>
      </c>
      <c r="T514" s="169"/>
      <c r="U514" s="169"/>
      <c r="V514" s="169">
        <f>($L514/J514)-1</f>
        <v>-0.7348837209302326</v>
      </c>
      <c r="W514" s="169">
        <f>($L514/K514)-1</f>
        <v>3.071428571428571</v>
      </c>
    </row>
    <row r="515" spans="1:23" ht="12.75">
      <c r="A515" s="151"/>
      <c r="B515" s="151"/>
      <c r="C515" s="167"/>
      <c r="D515" s="167"/>
      <c r="E515" s="167"/>
      <c r="F515" s="222"/>
      <c r="G515" s="222"/>
      <c r="H515" s="222"/>
      <c r="I515" s="222"/>
      <c r="J515" s="222"/>
      <c r="K515" s="222"/>
      <c r="L515" s="222"/>
      <c r="M515" s="222"/>
      <c r="N515" s="55"/>
      <c r="O515" s="169"/>
      <c r="P515" s="169"/>
      <c r="Q515" s="169"/>
      <c r="R515" s="169"/>
      <c r="S515" s="169"/>
      <c r="T515" s="169"/>
      <c r="U515" s="169"/>
      <c r="V515" s="169"/>
      <c r="W515" s="169"/>
    </row>
    <row r="516" spans="1:23" ht="12.75">
      <c r="A516" s="151" t="s">
        <v>153</v>
      </c>
      <c r="B516" s="151"/>
      <c r="C516" s="167" t="s">
        <v>17</v>
      </c>
      <c r="D516" s="167" t="s">
        <v>17</v>
      </c>
      <c r="E516" s="167" t="s">
        <v>17</v>
      </c>
      <c r="F516" s="167" t="s">
        <v>17</v>
      </c>
      <c r="G516" s="222">
        <v>0.014471014108520499</v>
      </c>
      <c r="H516" s="222" t="s">
        <v>17</v>
      </c>
      <c r="I516" s="222">
        <v>0.0438</v>
      </c>
      <c r="J516" s="222" t="s">
        <v>17</v>
      </c>
      <c r="K516" s="222">
        <f>17/1000</f>
        <v>0.017</v>
      </c>
      <c r="L516" s="222">
        <v>0.013</v>
      </c>
      <c r="M516" s="222"/>
      <c r="N516" s="55"/>
      <c r="O516" s="169"/>
      <c r="P516" s="169"/>
      <c r="Q516" s="169"/>
      <c r="R516" s="169"/>
      <c r="S516" s="169">
        <f>($L516/G516)-1</f>
        <v>-0.10165245486523089</v>
      </c>
      <c r="T516" s="169"/>
      <c r="U516" s="169">
        <f>($L516/I516)-1</f>
        <v>-0.7031963470319635</v>
      </c>
      <c r="V516" s="169"/>
      <c r="W516" s="169">
        <f>($L516/K516)-1</f>
        <v>-0.23529411764705888</v>
      </c>
    </row>
    <row r="517" spans="1:23" ht="12.75">
      <c r="A517" s="151"/>
      <c r="B517" s="151"/>
      <c r="C517" s="167"/>
      <c r="D517" s="167"/>
      <c r="E517" s="167"/>
      <c r="F517" s="222"/>
      <c r="G517" s="166"/>
      <c r="H517" s="166"/>
      <c r="I517" s="166"/>
      <c r="J517" s="166"/>
      <c r="K517" s="166"/>
      <c r="L517" s="166"/>
      <c r="M517" s="166"/>
      <c r="N517" s="55"/>
      <c r="O517" s="169"/>
      <c r="P517" s="169"/>
      <c r="Q517" s="169"/>
      <c r="R517" s="169"/>
      <c r="S517" s="169"/>
      <c r="T517" s="169"/>
      <c r="U517" s="169"/>
      <c r="V517" s="169"/>
      <c r="W517" s="169"/>
    </row>
    <row r="518" spans="1:23" ht="12.75">
      <c r="A518" s="151" t="s">
        <v>477</v>
      </c>
      <c r="B518" s="151"/>
      <c r="C518" s="167">
        <v>0.02</v>
      </c>
      <c r="D518" s="167" t="s">
        <v>17</v>
      </c>
      <c r="E518" s="167" t="s">
        <v>17</v>
      </c>
      <c r="F518" s="222" t="s">
        <v>17</v>
      </c>
      <c r="G518" s="222" t="s">
        <v>17</v>
      </c>
      <c r="H518" s="222" t="s">
        <v>17</v>
      </c>
      <c r="I518" s="222" t="s">
        <v>17</v>
      </c>
      <c r="J518" s="222" t="s">
        <v>17</v>
      </c>
      <c r="K518" s="222" t="s">
        <v>17</v>
      </c>
      <c r="L518" s="222"/>
      <c r="M518" s="222"/>
      <c r="N518" s="55"/>
      <c r="O518" s="169"/>
      <c r="P518" s="169"/>
      <c r="Q518" s="169"/>
      <c r="R518" s="169"/>
      <c r="S518" s="169"/>
      <c r="T518" s="169"/>
      <c r="U518" s="169"/>
      <c r="V518" s="169"/>
      <c r="W518" s="169"/>
    </row>
    <row r="519" spans="1:23" ht="12.75">
      <c r="A519" s="151"/>
      <c r="B519" s="151"/>
      <c r="C519" s="167"/>
      <c r="D519" s="167"/>
      <c r="E519" s="167"/>
      <c r="F519" s="222"/>
      <c r="G519" s="222"/>
      <c r="H519" s="222"/>
      <c r="I519" s="222"/>
      <c r="J519" s="222"/>
      <c r="K519" s="222"/>
      <c r="L519" s="222"/>
      <c r="M519" s="222"/>
      <c r="N519" s="55"/>
      <c r="O519" s="169"/>
      <c r="P519" s="169"/>
      <c r="Q519" s="169"/>
      <c r="R519" s="169"/>
      <c r="S519" s="169"/>
      <c r="T519" s="169"/>
      <c r="U519" s="169"/>
      <c r="V519" s="169"/>
      <c r="W519" s="169"/>
    </row>
    <row r="520" spans="1:23" ht="12.75">
      <c r="A520" s="151" t="s">
        <v>155</v>
      </c>
      <c r="B520" s="151"/>
      <c r="C520" s="167" t="s">
        <v>490</v>
      </c>
      <c r="D520" s="167">
        <v>1.97</v>
      </c>
      <c r="E520" s="167">
        <v>0.3</v>
      </c>
      <c r="F520" s="222">
        <v>0.21</v>
      </c>
      <c r="G520" s="222">
        <v>0.735161486521326</v>
      </c>
      <c r="H520" s="222" t="s">
        <v>17</v>
      </c>
      <c r="I520" s="222">
        <v>0.0767</v>
      </c>
      <c r="J520" s="222">
        <v>0.408</v>
      </c>
      <c r="K520" s="222">
        <f>'[1]Table 9'!M230/1000</f>
        <v>0.105</v>
      </c>
      <c r="L520" s="222">
        <v>0.173</v>
      </c>
      <c r="M520" s="222"/>
      <c r="N520" s="55"/>
      <c r="O520" s="169"/>
      <c r="P520" s="169">
        <f>($L520/D520)-1</f>
        <v>-0.9121827411167512</v>
      </c>
      <c r="Q520" s="169">
        <f>($L520/E520)-1</f>
        <v>-0.42333333333333334</v>
      </c>
      <c r="R520" s="169">
        <f>($L520/F520)-1</f>
        <v>-0.17619047619047623</v>
      </c>
      <c r="S520" s="169">
        <f>($L520/G520)-1</f>
        <v>-0.7646775529297514</v>
      </c>
      <c r="T520" s="169"/>
      <c r="U520" s="169">
        <f>($L520/I520)-1</f>
        <v>1.2555410691003908</v>
      </c>
      <c r="V520" s="169">
        <f>($L520/J520)-1</f>
        <v>-0.5759803921568627</v>
      </c>
      <c r="W520" s="169">
        <f>($L520/K520)-1</f>
        <v>0.6476190476190475</v>
      </c>
    </row>
    <row r="521" spans="1:23" ht="12.75">
      <c r="A521" s="151"/>
      <c r="B521" s="151"/>
      <c r="C521" s="167"/>
      <c r="D521" s="167"/>
      <c r="E521" s="167"/>
      <c r="F521" s="222"/>
      <c r="G521" s="222"/>
      <c r="H521" s="222"/>
      <c r="I521" s="222"/>
      <c r="J521" s="222"/>
      <c r="K521" s="222"/>
      <c r="L521" s="222"/>
      <c r="M521" s="222"/>
      <c r="N521" s="55"/>
      <c r="O521" s="166"/>
      <c r="P521" s="166"/>
      <c r="Q521" s="166"/>
      <c r="R521" s="166"/>
      <c r="S521" s="166"/>
      <c r="T521" s="166"/>
      <c r="U521" s="166"/>
      <c r="V521" s="166"/>
      <c r="W521" s="166"/>
    </row>
    <row r="522" spans="1:23" ht="13.5">
      <c r="A522" s="170" t="s">
        <v>168</v>
      </c>
      <c r="B522" s="247"/>
      <c r="C522" s="236">
        <v>150.37</v>
      </c>
      <c r="D522" s="236">
        <v>127.3</v>
      </c>
      <c r="E522" s="236">
        <v>57.2959</v>
      </c>
      <c r="F522" s="248">
        <v>159.7</v>
      </c>
      <c r="G522" s="248">
        <v>163.68</v>
      </c>
      <c r="H522" s="248" t="s">
        <v>17</v>
      </c>
      <c r="I522" s="248">
        <v>138.9119</v>
      </c>
      <c r="J522" s="236">
        <v>41.036</v>
      </c>
      <c r="K522" s="248">
        <f>K500+K502+K514+K516+K520</f>
        <v>13.668</v>
      </c>
      <c r="L522" s="248">
        <v>6.267</v>
      </c>
      <c r="M522" s="249"/>
      <c r="N522" s="228"/>
      <c r="O522" s="200">
        <f>($L522/C522)-1</f>
        <v>-0.9583228037507482</v>
      </c>
      <c r="P522" s="200">
        <f aca="true" t="shared" si="57" ref="P522:W522">($L522/D522)-1</f>
        <v>-0.9507698350353495</v>
      </c>
      <c r="Q522" s="200">
        <f t="shared" si="57"/>
        <v>-0.89062044579106</v>
      </c>
      <c r="R522" s="200">
        <f t="shared" si="57"/>
        <v>-0.9607576706324358</v>
      </c>
      <c r="S522" s="200">
        <f t="shared" si="57"/>
        <v>-0.9617118768328445</v>
      </c>
      <c r="T522" s="200"/>
      <c r="U522" s="200">
        <f t="shared" si="57"/>
        <v>-0.9548850746408335</v>
      </c>
      <c r="V522" s="200">
        <f t="shared" si="57"/>
        <v>-0.8472804366897358</v>
      </c>
      <c r="W522" s="200">
        <f t="shared" si="57"/>
        <v>-0.5414837576821774</v>
      </c>
    </row>
    <row r="523" spans="1:23" ht="12.75">
      <c r="A523" s="162"/>
      <c r="B523" s="151"/>
      <c r="C523" s="166"/>
      <c r="D523" s="166"/>
      <c r="E523" s="166"/>
      <c r="F523" s="222"/>
      <c r="G523" s="222"/>
      <c r="H523" s="222"/>
      <c r="I523" s="222"/>
      <c r="J523" s="222"/>
      <c r="K523" s="222"/>
      <c r="L523" s="222"/>
      <c r="M523" s="222"/>
      <c r="N523" s="55"/>
      <c r="O523" s="166"/>
      <c r="P523" s="166"/>
      <c r="Q523" s="166"/>
      <c r="R523" s="166"/>
      <c r="S523" s="166"/>
      <c r="T523" s="166"/>
      <c r="U523" s="166"/>
      <c r="V523" s="166"/>
      <c r="W523" s="166"/>
    </row>
    <row r="524" spans="1:23" ht="12.75">
      <c r="A524" s="151" t="s">
        <v>478</v>
      </c>
      <c r="B524" s="151"/>
      <c r="C524" s="168">
        <v>3509</v>
      </c>
      <c r="D524" s="168">
        <v>3688</v>
      </c>
      <c r="E524" s="168">
        <v>1678.2</v>
      </c>
      <c r="F524" s="168">
        <v>1798</v>
      </c>
      <c r="G524" s="168">
        <v>1607</v>
      </c>
      <c r="H524" s="168" t="s">
        <v>17</v>
      </c>
      <c r="I524" s="168">
        <v>1239</v>
      </c>
      <c r="J524" s="168">
        <v>1148.4994207377588</v>
      </c>
      <c r="K524" s="168">
        <f>'[1]Table 3'!G18</f>
        <v>763.3995441443088</v>
      </c>
      <c r="L524" s="168">
        <v>792</v>
      </c>
      <c r="M524" s="168"/>
      <c r="N524" s="55"/>
      <c r="O524" s="169">
        <f>($L524/C524)-1</f>
        <v>-0.7742946708463949</v>
      </c>
      <c r="P524" s="169">
        <f aca="true" t="shared" si="58" ref="P524:W524">($L524/D524)-1</f>
        <v>-0.7852494577006508</v>
      </c>
      <c r="Q524" s="169">
        <f t="shared" si="58"/>
        <v>-0.5280657847693958</v>
      </c>
      <c r="R524" s="169">
        <f t="shared" si="58"/>
        <v>-0.5595105672969967</v>
      </c>
      <c r="S524" s="169">
        <f t="shared" si="58"/>
        <v>-0.5071561916614811</v>
      </c>
      <c r="T524" s="169"/>
      <c r="U524" s="169">
        <f t="shared" si="58"/>
        <v>-0.36077481840193704</v>
      </c>
      <c r="V524" s="169">
        <f t="shared" si="58"/>
        <v>-0.3104045281178768</v>
      </c>
      <c r="W524" s="169">
        <f t="shared" si="58"/>
        <v>0.037464596455515586</v>
      </c>
    </row>
    <row r="525" spans="1:22" ht="12.75">
      <c r="A525" s="165"/>
      <c r="B525" s="165"/>
      <c r="C525" s="203"/>
      <c r="D525" s="203"/>
      <c r="E525" s="204"/>
      <c r="F525" s="151"/>
      <c r="G525" s="151"/>
      <c r="H525" s="151"/>
      <c r="I525" s="151"/>
      <c r="J525" s="151"/>
      <c r="K525" s="151"/>
      <c r="L525" s="151"/>
      <c r="M525" s="151"/>
      <c r="N525" s="151"/>
      <c r="O525" s="188"/>
      <c r="P525" s="188"/>
      <c r="Q525" s="188"/>
      <c r="R525" s="151"/>
      <c r="S525" s="15"/>
      <c r="T525" s="15"/>
      <c r="U525" s="15"/>
      <c r="V525" s="15"/>
    </row>
    <row r="526" spans="1:22" ht="12.75">
      <c r="A526" s="151" t="s">
        <v>492</v>
      </c>
      <c r="B526" s="165"/>
      <c r="C526" s="203"/>
      <c r="D526" s="203"/>
      <c r="E526" s="204"/>
      <c r="F526" s="151"/>
      <c r="G526" s="151"/>
      <c r="H526" s="151"/>
      <c r="I526" s="151"/>
      <c r="J526" s="151"/>
      <c r="K526" s="151"/>
      <c r="L526" s="151"/>
      <c r="M526" s="151"/>
      <c r="N526" s="151"/>
      <c r="O526" s="188"/>
      <c r="P526" s="188"/>
      <c r="Q526" s="188"/>
      <c r="R526" s="151"/>
      <c r="S526" s="15"/>
      <c r="T526" s="15"/>
      <c r="U526" s="15"/>
      <c r="V526" s="15"/>
    </row>
    <row r="527" spans="1:22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ht="12.75">
      <c r="A529" s="160" t="s">
        <v>575</v>
      </c>
      <c r="B529" s="151"/>
      <c r="C529" s="151"/>
      <c r="D529" s="151"/>
      <c r="E529" s="151"/>
      <c r="F529" s="187"/>
      <c r="G529" s="187"/>
      <c r="H529" s="187"/>
      <c r="I529" s="187"/>
      <c r="J529" s="187"/>
      <c r="K529" s="187"/>
      <c r="L529" s="187"/>
      <c r="M529" s="187"/>
      <c r="N529" s="151"/>
      <c r="O529" s="188"/>
      <c r="P529" s="188"/>
      <c r="Q529" s="188"/>
      <c r="R529" s="151"/>
      <c r="S529" s="15"/>
      <c r="T529" s="15"/>
      <c r="U529" s="15"/>
      <c r="V529" s="15"/>
    </row>
    <row r="530" spans="1:22" ht="12.75">
      <c r="A530" s="151"/>
      <c r="B530" s="162"/>
      <c r="C530" s="151"/>
      <c r="D530" s="151"/>
      <c r="E530" s="151"/>
      <c r="F530" s="187"/>
      <c r="G530" s="187"/>
      <c r="H530" s="187"/>
      <c r="I530" s="187"/>
      <c r="J530" s="187"/>
      <c r="K530" s="187"/>
      <c r="L530" s="187"/>
      <c r="M530" s="187"/>
      <c r="N530" s="151"/>
      <c r="O530" s="188"/>
      <c r="P530" s="188"/>
      <c r="Q530" s="188"/>
      <c r="R530" s="151"/>
      <c r="S530" s="15"/>
      <c r="T530" s="15"/>
      <c r="U530" s="15"/>
      <c r="V530" s="15"/>
    </row>
    <row r="531" spans="1:22" ht="12.75">
      <c r="A531" s="154"/>
      <c r="B531" s="160"/>
      <c r="C531" s="346" t="s">
        <v>440</v>
      </c>
      <c r="D531" s="346"/>
      <c r="E531" s="346"/>
      <c r="F531" s="346"/>
      <c r="G531" s="346"/>
      <c r="H531" s="346"/>
      <c r="I531" s="346"/>
      <c r="J531" s="346"/>
      <c r="K531" s="346"/>
      <c r="L531" s="155"/>
      <c r="M531" s="155"/>
      <c r="N531" s="15"/>
      <c r="O531" s="347" t="s">
        <v>441</v>
      </c>
      <c r="P531" s="347"/>
      <c r="Q531" s="347"/>
      <c r="R531" s="347"/>
      <c r="S531" s="347"/>
      <c r="T531" s="347"/>
      <c r="U531" s="347"/>
      <c r="V531" s="347"/>
    </row>
    <row r="532" spans="1:23" ht="12.75">
      <c r="A532" s="160"/>
      <c r="B532" s="160"/>
      <c r="C532" s="155">
        <v>1990</v>
      </c>
      <c r="D532" s="155">
        <v>1992</v>
      </c>
      <c r="E532" s="155">
        <v>1994</v>
      </c>
      <c r="F532" s="161">
        <v>1996</v>
      </c>
      <c r="G532" s="161">
        <v>1998</v>
      </c>
      <c r="H532" s="161">
        <v>2000</v>
      </c>
      <c r="I532" s="161">
        <v>2002</v>
      </c>
      <c r="J532" s="161">
        <v>2004</v>
      </c>
      <c r="K532" s="161">
        <v>2006</v>
      </c>
      <c r="L532" s="161">
        <v>2008</v>
      </c>
      <c r="M532" s="161"/>
      <c r="N532" s="15"/>
      <c r="O532" s="156" t="s">
        <v>442</v>
      </c>
      <c r="P532" s="156" t="s">
        <v>443</v>
      </c>
      <c r="Q532" s="156" t="s">
        <v>444</v>
      </c>
      <c r="R532" s="156" t="s">
        <v>445</v>
      </c>
      <c r="S532" s="155" t="s">
        <v>446</v>
      </c>
      <c r="T532" s="17" t="s">
        <v>447</v>
      </c>
      <c r="U532" s="17" t="s">
        <v>448</v>
      </c>
      <c r="V532" s="17" t="s">
        <v>449</v>
      </c>
      <c r="W532" s="17" t="s">
        <v>450</v>
      </c>
    </row>
    <row r="533" spans="1:22" ht="12.75">
      <c r="A533" s="154"/>
      <c r="B533" s="154"/>
      <c r="C533" s="154"/>
      <c r="D533" s="154"/>
      <c r="E533" s="154"/>
      <c r="F533" s="241"/>
      <c r="G533" s="241"/>
      <c r="H533" s="241"/>
      <c r="I533" s="241"/>
      <c r="J533" s="187"/>
      <c r="K533" s="168"/>
      <c r="L533" s="168"/>
      <c r="M533" s="168"/>
      <c r="N533" s="15"/>
      <c r="O533" s="151"/>
      <c r="P533" s="188"/>
      <c r="Q533" s="188"/>
      <c r="R533" s="188"/>
      <c r="S533" s="151"/>
      <c r="T533" s="15"/>
      <c r="U533" s="15"/>
      <c r="V533" s="55"/>
    </row>
    <row r="534" spans="1:23" ht="12.75">
      <c r="A534" s="160" t="s">
        <v>218</v>
      </c>
      <c r="B534" s="160"/>
      <c r="C534" s="155" t="s">
        <v>467</v>
      </c>
      <c r="D534" s="155" t="s">
        <v>467</v>
      </c>
      <c r="E534" s="155" t="s">
        <v>467</v>
      </c>
      <c r="F534" s="191" t="s">
        <v>467</v>
      </c>
      <c r="G534" s="191" t="s">
        <v>467</v>
      </c>
      <c r="H534" s="191" t="s">
        <v>467</v>
      </c>
      <c r="I534" s="191" t="s">
        <v>467</v>
      </c>
      <c r="J534" s="191" t="s">
        <v>467</v>
      </c>
      <c r="K534" s="155" t="s">
        <v>467</v>
      </c>
      <c r="L534" s="191" t="s">
        <v>467</v>
      </c>
      <c r="M534" s="155"/>
      <c r="N534" s="15"/>
      <c r="O534" s="155" t="s">
        <v>467</v>
      </c>
      <c r="P534" s="155" t="s">
        <v>467</v>
      </c>
      <c r="Q534" s="155" t="s">
        <v>467</v>
      </c>
      <c r="R534" s="191" t="s">
        <v>467</v>
      </c>
      <c r="S534" s="191" t="s">
        <v>467</v>
      </c>
      <c r="T534" s="191" t="s">
        <v>467</v>
      </c>
      <c r="U534" s="191" t="s">
        <v>467</v>
      </c>
      <c r="V534" s="191" t="s">
        <v>467</v>
      </c>
      <c r="W534" s="191" t="s">
        <v>467</v>
      </c>
    </row>
    <row r="535" spans="1:22" ht="12.75">
      <c r="A535" s="151"/>
      <c r="B535" s="151"/>
      <c r="C535" s="151"/>
      <c r="D535" s="151"/>
      <c r="E535" s="151"/>
      <c r="F535" s="187"/>
      <c r="G535" s="187"/>
      <c r="H535" s="187"/>
      <c r="I535" s="187"/>
      <c r="J535" s="187"/>
      <c r="K535" s="187"/>
      <c r="L535" s="187"/>
      <c r="M535" s="187"/>
      <c r="N535" s="15"/>
      <c r="O535" s="151"/>
      <c r="P535" s="188"/>
      <c r="Q535" s="188"/>
      <c r="R535" s="188"/>
      <c r="S535" s="151"/>
      <c r="T535" s="15"/>
      <c r="U535" s="15"/>
      <c r="V535" s="15"/>
    </row>
    <row r="536" spans="1:23" ht="12.75">
      <c r="A536" s="151" t="s">
        <v>150</v>
      </c>
      <c r="B536" s="151"/>
      <c r="C536" s="168">
        <v>2037</v>
      </c>
      <c r="D536" s="168">
        <v>3250</v>
      </c>
      <c r="E536" s="168">
        <v>3706.3</v>
      </c>
      <c r="F536" s="168">
        <v>3089</v>
      </c>
      <c r="G536" s="78">
        <v>1693.4407470869014</v>
      </c>
      <c r="H536" s="78" t="s">
        <v>17</v>
      </c>
      <c r="I536" s="78">
        <v>5561.3</v>
      </c>
      <c r="J536" s="32">
        <v>2116.376541616774</v>
      </c>
      <c r="K536" s="78">
        <f>'[1]Table 8'!N68</f>
        <v>2080</v>
      </c>
      <c r="L536" s="78">
        <v>2154</v>
      </c>
      <c r="M536" s="78"/>
      <c r="N536" s="55"/>
      <c r="O536" s="169">
        <f>($L536/C536)-1</f>
        <v>0.05743740795287189</v>
      </c>
      <c r="P536" s="169">
        <f aca="true" t="shared" si="59" ref="P536:W536">($L536/D536)-1</f>
        <v>-0.3372307692307692</v>
      </c>
      <c r="Q536" s="169">
        <f t="shared" si="59"/>
        <v>-0.41882740199120416</v>
      </c>
      <c r="R536" s="169">
        <f t="shared" si="59"/>
        <v>-0.3026869537067012</v>
      </c>
      <c r="S536" s="169">
        <f t="shared" si="59"/>
        <v>0.2719665590339455</v>
      </c>
      <c r="T536" s="169"/>
      <c r="U536" s="169">
        <f t="shared" si="59"/>
        <v>-0.6126804883750203</v>
      </c>
      <c r="V536" s="169">
        <f t="shared" si="59"/>
        <v>0.017777298908484562</v>
      </c>
      <c r="W536" s="169">
        <f t="shared" si="59"/>
        <v>0.03557692307692317</v>
      </c>
    </row>
    <row r="537" spans="1:23" ht="12.75">
      <c r="A537" s="151"/>
      <c r="B537" s="151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5"/>
      <c r="O537" s="290"/>
      <c r="P537" s="290"/>
      <c r="Q537" s="290"/>
      <c r="R537" s="290"/>
      <c r="S537" s="290"/>
      <c r="T537" s="290"/>
      <c r="U537" s="290"/>
      <c r="V537" s="290"/>
      <c r="W537" s="290"/>
    </row>
    <row r="538" spans="1:23" ht="12.75">
      <c r="A538" s="151" t="s">
        <v>222</v>
      </c>
      <c r="B538" s="151"/>
      <c r="C538" s="168">
        <v>849</v>
      </c>
      <c r="D538" s="168">
        <v>1304</v>
      </c>
      <c r="E538" s="168">
        <v>835.1</v>
      </c>
      <c r="F538" s="168">
        <v>1312</v>
      </c>
      <c r="G538" s="78">
        <v>617.897336398802</v>
      </c>
      <c r="H538" s="78" t="s">
        <v>17</v>
      </c>
      <c r="I538" s="78">
        <v>1520.1</v>
      </c>
      <c r="J538" s="32">
        <v>840.7844307313374</v>
      </c>
      <c r="K538" s="78">
        <f>'[1]Table 8'!N154</f>
        <v>1124</v>
      </c>
      <c r="L538" s="78">
        <v>1280</v>
      </c>
      <c r="M538" s="78"/>
      <c r="N538" s="55"/>
      <c r="O538" s="169">
        <f>($L538/C538)-1</f>
        <v>0.5076560659599529</v>
      </c>
      <c r="P538" s="169">
        <f>($L538/D538)-1</f>
        <v>-0.018404907975460127</v>
      </c>
      <c r="Q538" s="169">
        <f>($L538/E538)-1</f>
        <v>0.5327505687941563</v>
      </c>
      <c r="R538" s="169">
        <f>($L538/F538)-1</f>
        <v>-0.024390243902439046</v>
      </c>
      <c r="S538" s="169">
        <f>($L538/G538)-1</f>
        <v>1.0715415403148216</v>
      </c>
      <c r="T538" s="169"/>
      <c r="U538" s="169">
        <f>($L538/I538)-1</f>
        <v>-0.15795013485954867</v>
      </c>
      <c r="V538" s="169">
        <f>($L538/J538)-1</f>
        <v>0.5223878478418313</v>
      </c>
      <c r="W538" s="169">
        <f>($L538/K538)-1</f>
        <v>0.13879003558718872</v>
      </c>
    </row>
    <row r="539" spans="1:23" ht="12.75">
      <c r="A539" s="151"/>
      <c r="B539" s="151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5"/>
      <c r="O539" s="169"/>
      <c r="P539" s="169"/>
      <c r="Q539" s="169"/>
      <c r="R539" s="169"/>
      <c r="S539" s="169"/>
      <c r="T539" s="169"/>
      <c r="U539" s="169"/>
      <c r="V539" s="169"/>
      <c r="W539" s="169"/>
    </row>
    <row r="540" spans="1:23" ht="12.75">
      <c r="A540" s="151" t="s">
        <v>152</v>
      </c>
      <c r="B540" s="151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55"/>
      <c r="O540" s="169"/>
      <c r="P540" s="169"/>
      <c r="Q540" s="169"/>
      <c r="R540" s="169"/>
      <c r="S540" s="169"/>
      <c r="T540" s="169"/>
      <c r="U540" s="169"/>
      <c r="V540" s="169"/>
      <c r="W540" s="169"/>
    </row>
    <row r="541" spans="1:23" ht="12.75">
      <c r="A541" s="151"/>
      <c r="B541" s="151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55"/>
      <c r="O541" s="169"/>
      <c r="P541" s="169"/>
      <c r="Q541" s="169"/>
      <c r="R541" s="169"/>
      <c r="S541" s="169"/>
      <c r="T541" s="169"/>
      <c r="U541" s="169"/>
      <c r="V541" s="169"/>
      <c r="W541" s="169"/>
    </row>
    <row r="542" spans="1:23" ht="12.75">
      <c r="A542" s="165" t="s">
        <v>468</v>
      </c>
      <c r="B542" s="165"/>
      <c r="C542" s="244" t="s">
        <v>17</v>
      </c>
      <c r="D542" s="244" t="s">
        <v>17</v>
      </c>
      <c r="E542" s="244" t="s">
        <v>17</v>
      </c>
      <c r="F542" s="244">
        <v>28</v>
      </c>
      <c r="G542" s="244" t="s">
        <v>17</v>
      </c>
      <c r="H542" s="244" t="s">
        <v>17</v>
      </c>
      <c r="I542" s="244" t="s">
        <v>17</v>
      </c>
      <c r="J542" s="244">
        <v>87</v>
      </c>
      <c r="K542" s="244" t="s">
        <v>17</v>
      </c>
      <c r="L542" s="244"/>
      <c r="M542" s="244"/>
      <c r="N542" s="55"/>
      <c r="O542" s="169"/>
      <c r="P542" s="169"/>
      <c r="Q542" s="169"/>
      <c r="R542" s="169"/>
      <c r="S542" s="169"/>
      <c r="T542" s="169"/>
      <c r="U542" s="169"/>
      <c r="V542" s="169"/>
      <c r="W542" s="169"/>
    </row>
    <row r="543" spans="1:23" ht="12.75">
      <c r="A543" s="165" t="s">
        <v>469</v>
      </c>
      <c r="B543" s="165"/>
      <c r="C543" s="244" t="s">
        <v>17</v>
      </c>
      <c r="D543" s="244" t="s">
        <v>17</v>
      </c>
      <c r="E543" s="244" t="s">
        <v>17</v>
      </c>
      <c r="F543" s="244" t="s">
        <v>17</v>
      </c>
      <c r="G543" s="244" t="s">
        <v>17</v>
      </c>
      <c r="H543" s="244" t="s">
        <v>17</v>
      </c>
      <c r="I543" s="244" t="s">
        <v>17</v>
      </c>
      <c r="J543" s="244" t="s">
        <v>17</v>
      </c>
      <c r="K543" s="244" t="s">
        <v>17</v>
      </c>
      <c r="L543" s="244"/>
      <c r="M543" s="244"/>
      <c r="N543" s="55"/>
      <c r="O543" s="169"/>
      <c r="P543" s="169"/>
      <c r="Q543" s="169"/>
      <c r="R543" s="169"/>
      <c r="S543" s="169"/>
      <c r="T543" s="169"/>
      <c r="U543" s="169"/>
      <c r="V543" s="169"/>
      <c r="W543" s="169"/>
    </row>
    <row r="544" spans="1:23" ht="12.75">
      <c r="A544" s="165" t="s">
        <v>470</v>
      </c>
      <c r="B544" s="165"/>
      <c r="C544" s="244" t="s">
        <v>17</v>
      </c>
      <c r="D544" s="244" t="s">
        <v>17</v>
      </c>
      <c r="E544" s="244" t="s">
        <v>17</v>
      </c>
      <c r="F544" s="244">
        <v>63</v>
      </c>
      <c r="G544" s="246">
        <v>65.8</v>
      </c>
      <c r="H544" s="246" t="s">
        <v>17</v>
      </c>
      <c r="I544" s="246">
        <v>24.4</v>
      </c>
      <c r="J544" s="244" t="s">
        <v>17</v>
      </c>
      <c r="K544" s="246">
        <v>25</v>
      </c>
      <c r="L544" s="246"/>
      <c r="M544" s="246"/>
      <c r="N544" s="55"/>
      <c r="O544" s="169"/>
      <c r="P544" s="169"/>
      <c r="Q544" s="169"/>
      <c r="R544" s="169"/>
      <c r="S544" s="169"/>
      <c r="T544" s="169"/>
      <c r="U544" s="169"/>
      <c r="V544" s="169"/>
      <c r="W544" s="169"/>
    </row>
    <row r="545" spans="1:23" ht="12.75">
      <c r="A545" s="165" t="s">
        <v>471</v>
      </c>
      <c r="B545" s="165"/>
      <c r="C545" s="244" t="s">
        <v>17</v>
      </c>
      <c r="D545" s="244" t="s">
        <v>17</v>
      </c>
      <c r="E545" s="244" t="s">
        <v>17</v>
      </c>
      <c r="F545" s="244" t="s">
        <v>17</v>
      </c>
      <c r="G545" s="246">
        <v>38.6</v>
      </c>
      <c r="H545" s="246" t="s">
        <v>17</v>
      </c>
      <c r="I545" s="246">
        <v>172.8</v>
      </c>
      <c r="J545" s="246">
        <v>150</v>
      </c>
      <c r="K545" s="246" t="s">
        <v>17</v>
      </c>
      <c r="L545" s="246">
        <v>22</v>
      </c>
      <c r="M545" s="246"/>
      <c r="N545" s="55"/>
      <c r="O545" s="169"/>
      <c r="P545" s="169"/>
      <c r="Q545" s="169"/>
      <c r="R545" s="169"/>
      <c r="S545" s="169">
        <f>($L545/G545)-1</f>
        <v>-0.43005181347150256</v>
      </c>
      <c r="T545" s="169"/>
      <c r="U545" s="169">
        <f>($L545/I545)-1</f>
        <v>-0.8726851851851852</v>
      </c>
      <c r="V545" s="169">
        <f>($L545/J545)-1</f>
        <v>-0.8533333333333333</v>
      </c>
      <c r="W545" s="169"/>
    </row>
    <row r="546" spans="1:23" ht="12.75">
      <c r="A546" s="165" t="s">
        <v>493</v>
      </c>
      <c r="B546" s="165"/>
      <c r="C546" s="244" t="s">
        <v>17</v>
      </c>
      <c r="D546" s="244" t="s">
        <v>17</v>
      </c>
      <c r="E546" s="195" t="s">
        <v>17</v>
      </c>
      <c r="F546" s="244" t="s">
        <v>17</v>
      </c>
      <c r="G546" s="244">
        <v>2.2</v>
      </c>
      <c r="H546" s="244" t="s">
        <v>17</v>
      </c>
      <c r="I546" s="244" t="s">
        <v>17</v>
      </c>
      <c r="J546" s="244" t="s">
        <v>17</v>
      </c>
      <c r="K546" s="244" t="s">
        <v>17</v>
      </c>
      <c r="L546" s="244"/>
      <c r="M546" s="244"/>
      <c r="N546" s="55"/>
      <c r="O546" s="169"/>
      <c r="P546" s="169"/>
      <c r="Q546" s="169"/>
      <c r="R546" s="169"/>
      <c r="S546" s="169"/>
      <c r="T546" s="169"/>
      <c r="U546" s="169"/>
      <c r="V546" s="169"/>
      <c r="W546" s="169"/>
    </row>
    <row r="547" spans="1:23" ht="12.75">
      <c r="A547" s="165" t="s">
        <v>494</v>
      </c>
      <c r="B547" s="165"/>
      <c r="C547" s="244" t="s">
        <v>17</v>
      </c>
      <c r="D547" s="244" t="s">
        <v>17</v>
      </c>
      <c r="E547" s="244" t="s">
        <v>17</v>
      </c>
      <c r="F547" s="244" t="s">
        <v>17</v>
      </c>
      <c r="G547" s="244" t="s">
        <v>17</v>
      </c>
      <c r="H547" s="244" t="s">
        <v>17</v>
      </c>
      <c r="I547" s="244" t="s">
        <v>17</v>
      </c>
      <c r="J547" s="244">
        <v>30</v>
      </c>
      <c r="K547" s="244" t="s">
        <v>17</v>
      </c>
      <c r="L547" s="244"/>
      <c r="M547" s="244"/>
      <c r="N547" s="55"/>
      <c r="O547" s="169"/>
      <c r="P547" s="169"/>
      <c r="Q547" s="169"/>
      <c r="R547" s="169"/>
      <c r="S547" s="169"/>
      <c r="T547" s="169"/>
      <c r="U547" s="169"/>
      <c r="V547" s="169"/>
      <c r="W547" s="169"/>
    </row>
    <row r="548" spans="1:23" ht="12.75">
      <c r="A548" s="165"/>
      <c r="B548" s="151"/>
      <c r="C548" s="166"/>
      <c r="D548" s="166"/>
      <c r="E548" s="168"/>
      <c r="F548" s="166"/>
      <c r="G548" s="166"/>
      <c r="H548" s="166"/>
      <c r="I548" s="166"/>
      <c r="J548" s="166"/>
      <c r="K548" s="166"/>
      <c r="L548" s="166"/>
      <c r="M548" s="166"/>
      <c r="N548" s="55"/>
      <c r="O548" s="169"/>
      <c r="P548" s="169"/>
      <c r="Q548" s="169"/>
      <c r="R548" s="169"/>
      <c r="S548" s="169"/>
      <c r="T548" s="169"/>
      <c r="U548" s="169"/>
      <c r="V548" s="169"/>
      <c r="W548" s="169"/>
    </row>
    <row r="549" spans="1:23" ht="12.75">
      <c r="A549" s="151" t="s">
        <v>234</v>
      </c>
      <c r="B549" s="151"/>
      <c r="C549" s="166" t="s">
        <v>17</v>
      </c>
      <c r="D549" s="166" t="s">
        <v>17</v>
      </c>
      <c r="E549" s="166" t="s">
        <v>17</v>
      </c>
      <c r="F549" s="166">
        <v>90</v>
      </c>
      <c r="G549" s="78">
        <v>106.63614874639562</v>
      </c>
      <c r="H549" s="78" t="s">
        <v>17</v>
      </c>
      <c r="I549" s="78">
        <v>197.3</v>
      </c>
      <c r="J549" s="32">
        <v>267.4260333333333</v>
      </c>
      <c r="K549" s="78">
        <f>'[1]Table 8'!N171</f>
        <v>25</v>
      </c>
      <c r="L549" s="78">
        <v>22</v>
      </c>
      <c r="M549" s="78"/>
      <c r="N549" s="55"/>
      <c r="O549" s="169"/>
      <c r="P549" s="169"/>
      <c r="Q549" s="169"/>
      <c r="R549" s="169">
        <f>($L549/F549)-1</f>
        <v>-0.7555555555555555</v>
      </c>
      <c r="S549" s="169">
        <f>($L549/G549)-1</f>
        <v>-0.7936909738523953</v>
      </c>
      <c r="T549" s="169"/>
      <c r="U549" s="169">
        <f>($L549/I549)-1</f>
        <v>-0.8884946781550938</v>
      </c>
      <c r="V549" s="169">
        <f>($L549/J549)-1</f>
        <v>-0.9177342619722513</v>
      </c>
      <c r="W549" s="169">
        <f>($L549/K549)-1</f>
        <v>-0.12</v>
      </c>
    </row>
    <row r="550" spans="1:23" ht="12.75">
      <c r="A550" s="151"/>
      <c r="B550" s="151"/>
      <c r="C550" s="166"/>
      <c r="D550" s="166"/>
      <c r="E550" s="166"/>
      <c r="F550" s="166"/>
      <c r="G550" s="222"/>
      <c r="H550" s="222"/>
      <c r="I550" s="222"/>
      <c r="J550" s="222"/>
      <c r="K550" s="222"/>
      <c r="L550" s="222"/>
      <c r="M550" s="222"/>
      <c r="N550" s="55"/>
      <c r="O550" s="169"/>
      <c r="P550" s="169"/>
      <c r="Q550" s="169"/>
      <c r="R550" s="169"/>
      <c r="S550" s="169"/>
      <c r="T550" s="169"/>
      <c r="U550" s="169"/>
      <c r="V550" s="169"/>
      <c r="W550" s="169"/>
    </row>
    <row r="551" spans="1:23" ht="12.75">
      <c r="A551" s="151" t="s">
        <v>153</v>
      </c>
      <c r="B551" s="151"/>
      <c r="C551" s="166" t="s">
        <v>17</v>
      </c>
      <c r="D551" s="166" t="s">
        <v>17</v>
      </c>
      <c r="E551" s="166" t="s">
        <v>17</v>
      </c>
      <c r="F551" s="244" t="s">
        <v>17</v>
      </c>
      <c r="G551" s="78">
        <v>10.252303118826854</v>
      </c>
      <c r="H551" s="78" t="s">
        <v>17</v>
      </c>
      <c r="I551" s="78">
        <v>206.2</v>
      </c>
      <c r="J551" s="244" t="s">
        <v>17</v>
      </c>
      <c r="K551" s="78" t="str">
        <f>'[1]Table 8'!N183</f>
        <v>.</v>
      </c>
      <c r="L551" s="78">
        <v>58</v>
      </c>
      <c r="M551" s="78"/>
      <c r="N551" s="55"/>
      <c r="O551" s="169"/>
      <c r="P551" s="169"/>
      <c r="Q551" s="169"/>
      <c r="R551" s="169"/>
      <c r="S551" s="169">
        <f>($L551/G551)-1</f>
        <v>4.6572654288275475</v>
      </c>
      <c r="T551" s="169"/>
      <c r="U551" s="169">
        <f>($L551/I551)-1</f>
        <v>-0.7187196896217265</v>
      </c>
      <c r="V551" s="169"/>
      <c r="W551" s="169"/>
    </row>
    <row r="552" spans="1:23" ht="12.75">
      <c r="A552" s="151"/>
      <c r="B552" s="151"/>
      <c r="C552" s="168"/>
      <c r="D552" s="168"/>
      <c r="E552" s="168"/>
      <c r="F552" s="166"/>
      <c r="G552" s="250"/>
      <c r="H552" s="250"/>
      <c r="I552" s="250"/>
      <c r="J552" s="250"/>
      <c r="K552" s="250"/>
      <c r="L552" s="250"/>
      <c r="M552" s="250"/>
      <c r="N552" s="55"/>
      <c r="O552" s="169"/>
      <c r="P552" s="169"/>
      <c r="Q552" s="169"/>
      <c r="R552" s="169"/>
      <c r="S552" s="169"/>
      <c r="T552" s="169"/>
      <c r="U552" s="169"/>
      <c r="V552" s="169"/>
      <c r="W552" s="169"/>
    </row>
    <row r="553" spans="1:23" ht="12.75">
      <c r="A553" s="151" t="s">
        <v>155</v>
      </c>
      <c r="B553" s="151"/>
      <c r="C553" s="168" t="s">
        <v>490</v>
      </c>
      <c r="D553" s="168">
        <v>360</v>
      </c>
      <c r="E553" s="168">
        <v>130.2</v>
      </c>
      <c r="F553" s="166">
        <v>303</v>
      </c>
      <c r="G553" s="78">
        <v>154.09007749650615</v>
      </c>
      <c r="H553" s="78" t="s">
        <v>17</v>
      </c>
      <c r="I553" s="78">
        <v>481.4</v>
      </c>
      <c r="J553" s="32">
        <v>211.6073406805608</v>
      </c>
      <c r="K553" s="78">
        <f>'[1]Table 8'!N230</f>
        <v>147</v>
      </c>
      <c r="L553" s="78">
        <v>327</v>
      </c>
      <c r="M553" s="78"/>
      <c r="N553" s="55"/>
      <c r="O553" s="169"/>
      <c r="P553" s="169">
        <f>($L553/D553)-1</f>
        <v>-0.09166666666666667</v>
      </c>
      <c r="Q553" s="169">
        <f>($L553/E553)-1</f>
        <v>1.511520737327189</v>
      </c>
      <c r="R553" s="169">
        <f>($L553/F553)-1</f>
        <v>0.07920792079207928</v>
      </c>
      <c r="S553" s="169">
        <f>($L553/G553)-1</f>
        <v>1.1221353464983133</v>
      </c>
      <c r="T553" s="169"/>
      <c r="U553" s="169">
        <f>($L553/I553)-1</f>
        <v>-0.3207312006647278</v>
      </c>
      <c r="V553" s="169">
        <f>($L553/J553)-1</f>
        <v>0.5453150110403504</v>
      </c>
      <c r="W553" s="169">
        <f>($L553/K553)-1</f>
        <v>1.2244897959183674</v>
      </c>
    </row>
    <row r="554" spans="1:23" ht="12.75">
      <c r="A554" s="151"/>
      <c r="B554" s="151"/>
      <c r="C554" s="168"/>
      <c r="D554" s="168"/>
      <c r="E554" s="166"/>
      <c r="F554" s="166"/>
      <c r="G554" s="166"/>
      <c r="H554" s="166"/>
      <c r="I554" s="166"/>
      <c r="J554" s="166"/>
      <c r="K554" s="166"/>
      <c r="L554" s="166"/>
      <c r="M554" s="166"/>
      <c r="N554" s="55"/>
      <c r="O554" s="166"/>
      <c r="P554" s="166"/>
      <c r="Q554" s="166"/>
      <c r="R554" s="166"/>
      <c r="S554" s="166"/>
      <c r="T554" s="166"/>
      <c r="U554" s="166"/>
      <c r="V554" s="166"/>
      <c r="W554" s="166"/>
    </row>
    <row r="555" spans="1:23" ht="13.5">
      <c r="A555" s="170" t="s">
        <v>168</v>
      </c>
      <c r="B555" s="170"/>
      <c r="C555" s="171">
        <v>2886</v>
      </c>
      <c r="D555" s="171">
        <v>4914</v>
      </c>
      <c r="E555" s="171">
        <v>4671.6</v>
      </c>
      <c r="F555" s="171">
        <v>4794</v>
      </c>
      <c r="G555" s="172">
        <v>2582.316612847432</v>
      </c>
      <c r="H555" s="172" t="s">
        <v>17</v>
      </c>
      <c r="I555" s="172">
        <v>7966.3</v>
      </c>
      <c r="J555" s="171">
        <v>3436</v>
      </c>
      <c r="K555" s="172">
        <f>K553+K549+K538+K536</f>
        <v>3376</v>
      </c>
      <c r="L555" s="172">
        <v>3842</v>
      </c>
      <c r="M555" s="70"/>
      <c r="N555" s="228"/>
      <c r="O555" s="200">
        <f>($L555/C555)-1</f>
        <v>0.33125433125433124</v>
      </c>
      <c r="P555" s="200">
        <f aca="true" t="shared" si="60" ref="P555:W555">($L555/D555)-1</f>
        <v>-0.2181522181522182</v>
      </c>
      <c r="Q555" s="200">
        <f t="shared" si="60"/>
        <v>-0.1775836972343523</v>
      </c>
      <c r="R555" s="200">
        <f t="shared" si="60"/>
        <v>-0.1985815602836879</v>
      </c>
      <c r="S555" s="200">
        <f t="shared" si="60"/>
        <v>0.4878113632098575</v>
      </c>
      <c r="T555" s="200"/>
      <c r="U555" s="200">
        <f t="shared" si="60"/>
        <v>-0.5177183887124512</v>
      </c>
      <c r="V555" s="200">
        <f t="shared" si="60"/>
        <v>0.11816065192083824</v>
      </c>
      <c r="W555" s="200">
        <f t="shared" si="60"/>
        <v>0.13803317535545023</v>
      </c>
    </row>
    <row r="556" spans="1:23" ht="12.75">
      <c r="A556" s="162"/>
      <c r="B556" s="162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55"/>
      <c r="O556" s="166"/>
      <c r="P556" s="166"/>
      <c r="Q556" s="166"/>
      <c r="R556" s="166"/>
      <c r="S556" s="166"/>
      <c r="T556" s="166"/>
      <c r="U556" s="166"/>
      <c r="V556" s="166"/>
      <c r="W556" s="166"/>
    </row>
    <row r="557" spans="1:23" ht="12.75">
      <c r="A557" s="151" t="s">
        <v>478</v>
      </c>
      <c r="B557" s="151"/>
      <c r="C557" s="166">
        <v>463</v>
      </c>
      <c r="D557" s="166">
        <v>836</v>
      </c>
      <c r="E557" s="168">
        <v>813.2</v>
      </c>
      <c r="F557" s="166">
        <v>729</v>
      </c>
      <c r="G557" s="166">
        <v>391</v>
      </c>
      <c r="H557" s="166" t="s">
        <v>17</v>
      </c>
      <c r="I557" s="166">
        <v>728</v>
      </c>
      <c r="J557" s="252">
        <v>402.5260033472274</v>
      </c>
      <c r="K557" s="168">
        <f>'[1]Table 3'!G19</f>
        <v>370.0647647936508</v>
      </c>
      <c r="L557" s="168">
        <v>401</v>
      </c>
      <c r="M557" s="168"/>
      <c r="N557" s="55"/>
      <c r="O557" s="169">
        <f>($L557/C557)-1</f>
        <v>-0.13390928725701945</v>
      </c>
      <c r="P557" s="169">
        <f aca="true" t="shared" si="61" ref="P557:W557">($L557/D557)-1</f>
        <v>-0.5203349282296651</v>
      </c>
      <c r="Q557" s="169">
        <f t="shared" si="61"/>
        <v>-0.5068863748155436</v>
      </c>
      <c r="R557" s="169">
        <f t="shared" si="61"/>
        <v>-0.4499314128943759</v>
      </c>
      <c r="S557" s="169">
        <f t="shared" si="61"/>
        <v>0.025575447570332477</v>
      </c>
      <c r="T557" s="169"/>
      <c r="U557" s="169">
        <f t="shared" si="61"/>
        <v>-0.44917582417582413</v>
      </c>
      <c r="V557" s="169">
        <f t="shared" si="61"/>
        <v>-0.0037910677435440965</v>
      </c>
      <c r="W557" s="169">
        <f t="shared" si="61"/>
        <v>0.08359411148910323</v>
      </c>
    </row>
    <row r="558" spans="1:22" ht="12.75">
      <c r="A558" s="151"/>
      <c r="B558" s="151"/>
      <c r="C558" s="166"/>
      <c r="D558" s="166"/>
      <c r="E558" s="168"/>
      <c r="F558" s="166"/>
      <c r="G558" s="166"/>
      <c r="H558" s="166"/>
      <c r="I558" s="166"/>
      <c r="J558" s="252"/>
      <c r="K558" s="168"/>
      <c r="L558" s="168"/>
      <c r="M558" s="168"/>
      <c r="N558" s="55"/>
      <c r="O558" s="169"/>
      <c r="P558" s="169"/>
      <c r="Q558" s="169"/>
      <c r="R558" s="169"/>
      <c r="S558" s="169"/>
      <c r="T558" s="194"/>
      <c r="U558" s="169"/>
      <c r="V558" s="169"/>
    </row>
    <row r="559" spans="1:22" ht="12.75">
      <c r="A559" s="151" t="s">
        <v>492</v>
      </c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ht="12.75">
      <c r="A560" s="23"/>
      <c r="B560" s="15"/>
      <c r="C560" s="15"/>
      <c r="D560" s="15"/>
      <c r="E560" s="15"/>
      <c r="F560" s="142"/>
      <c r="G560" s="282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ht="12.75">
      <c r="A561" s="160" t="s">
        <v>576</v>
      </c>
      <c r="B561" s="151"/>
      <c r="C561" s="151"/>
      <c r="D561" s="151"/>
      <c r="E561" s="151"/>
      <c r="F561" s="208"/>
      <c r="G561" s="208"/>
      <c r="H561" s="208"/>
      <c r="I561" s="208"/>
      <c r="J561" s="208"/>
      <c r="K561" s="208"/>
      <c r="L561" s="208"/>
      <c r="M561" s="208"/>
      <c r="N561" s="151"/>
      <c r="O561" s="188"/>
      <c r="P561" s="188"/>
      <c r="Q561" s="188"/>
      <c r="R561" s="151"/>
      <c r="S561" s="15"/>
      <c r="T561" s="15"/>
      <c r="U561" s="15"/>
      <c r="V561" s="15"/>
    </row>
    <row r="562" spans="1:22" ht="12.75">
      <c r="A562" s="151"/>
      <c r="B562" s="162"/>
      <c r="C562" s="151"/>
      <c r="D562" s="151"/>
      <c r="E562" s="151"/>
      <c r="F562" s="208"/>
      <c r="G562" s="208"/>
      <c r="H562" s="208"/>
      <c r="I562" s="208"/>
      <c r="J562" s="208"/>
      <c r="K562" s="208"/>
      <c r="L562" s="208"/>
      <c r="M562" s="208"/>
      <c r="N562" s="151"/>
      <c r="O562" s="188"/>
      <c r="P562" s="188"/>
      <c r="Q562" s="188"/>
      <c r="R562" s="151"/>
      <c r="S562" s="15"/>
      <c r="T562" s="15"/>
      <c r="U562" s="15"/>
      <c r="V562" s="15"/>
    </row>
    <row r="563" spans="1:22" ht="12.75">
      <c r="A563" s="154"/>
      <c r="B563" s="160"/>
      <c r="C563" s="346" t="s">
        <v>440</v>
      </c>
      <c r="D563" s="346"/>
      <c r="E563" s="346"/>
      <c r="F563" s="346"/>
      <c r="G563" s="346"/>
      <c r="H563" s="346"/>
      <c r="I563" s="346"/>
      <c r="J563" s="346"/>
      <c r="K563" s="346"/>
      <c r="L563" s="155"/>
      <c r="M563" s="155"/>
      <c r="N563" s="15"/>
      <c r="O563" s="347" t="s">
        <v>441</v>
      </c>
      <c r="P563" s="347"/>
      <c r="Q563" s="347"/>
      <c r="R563" s="347"/>
      <c r="S563" s="347"/>
      <c r="T563" s="347"/>
      <c r="U563" s="347"/>
      <c r="V563" s="347"/>
    </row>
    <row r="564" spans="1:23" ht="12.75">
      <c r="A564" s="155"/>
      <c r="B564" s="157"/>
      <c r="C564" s="155">
        <v>1990</v>
      </c>
      <c r="D564" s="155">
        <v>1992</v>
      </c>
      <c r="E564" s="155">
        <v>1994</v>
      </c>
      <c r="F564" s="161">
        <v>1996</v>
      </c>
      <c r="G564" s="161">
        <v>1998</v>
      </c>
      <c r="H564" s="161">
        <v>2000</v>
      </c>
      <c r="I564" s="161">
        <v>2002</v>
      </c>
      <c r="J564" s="161">
        <v>2004</v>
      </c>
      <c r="K564" s="129">
        <v>2006</v>
      </c>
      <c r="L564" s="161">
        <v>2008</v>
      </c>
      <c r="M564" s="129"/>
      <c r="N564" s="15"/>
      <c r="O564" s="156" t="s">
        <v>442</v>
      </c>
      <c r="P564" s="156" t="s">
        <v>443</v>
      </c>
      <c r="Q564" s="156" t="s">
        <v>444</v>
      </c>
      <c r="R564" s="156" t="s">
        <v>445</v>
      </c>
      <c r="S564" s="155" t="s">
        <v>446</v>
      </c>
      <c r="T564" s="17" t="s">
        <v>447</v>
      </c>
      <c r="U564" s="17" t="s">
        <v>448</v>
      </c>
      <c r="V564" s="17" t="s">
        <v>449</v>
      </c>
      <c r="W564" s="17" t="s">
        <v>450</v>
      </c>
    </row>
    <row r="565" spans="1:22" ht="12.75">
      <c r="A565" s="154"/>
      <c r="B565" s="154"/>
      <c r="C565" s="154"/>
      <c r="D565" s="154"/>
      <c r="E565" s="212"/>
      <c r="F565" s="213"/>
      <c r="G565" s="213"/>
      <c r="H565" s="213"/>
      <c r="I565" s="213"/>
      <c r="J565" s="208"/>
      <c r="K565" s="222"/>
      <c r="L565" s="222"/>
      <c r="M565" s="222"/>
      <c r="N565" s="15"/>
      <c r="O565" s="151"/>
      <c r="P565" s="188"/>
      <c r="Q565" s="188"/>
      <c r="R565" s="188"/>
      <c r="S565" s="151"/>
      <c r="T565" s="15"/>
      <c r="U565" s="15"/>
      <c r="V565" s="55"/>
    </row>
    <row r="566" spans="1:23" ht="12.75">
      <c r="A566" s="160" t="s">
        <v>218</v>
      </c>
      <c r="B566" s="154"/>
      <c r="C566" s="214" t="s">
        <v>479</v>
      </c>
      <c r="D566" s="214" t="s">
        <v>479</v>
      </c>
      <c r="E566" s="214" t="s">
        <v>479</v>
      </c>
      <c r="F566" s="215" t="s">
        <v>479</v>
      </c>
      <c r="G566" s="215" t="s">
        <v>479</v>
      </c>
      <c r="H566" s="215" t="s">
        <v>479</v>
      </c>
      <c r="I566" s="215" t="s">
        <v>479</v>
      </c>
      <c r="J566" s="215" t="s">
        <v>479</v>
      </c>
      <c r="K566" s="215" t="s">
        <v>479</v>
      </c>
      <c r="L566" s="215" t="s">
        <v>479</v>
      </c>
      <c r="M566" s="215"/>
      <c r="N566" s="15"/>
      <c r="O566" s="214" t="s">
        <v>479</v>
      </c>
      <c r="P566" s="214" t="s">
        <v>479</v>
      </c>
      <c r="Q566" s="214" t="s">
        <v>479</v>
      </c>
      <c r="R566" s="215" t="s">
        <v>479</v>
      </c>
      <c r="S566" s="215" t="s">
        <v>479</v>
      </c>
      <c r="T566" s="215" t="s">
        <v>479</v>
      </c>
      <c r="U566" s="215" t="s">
        <v>479</v>
      </c>
      <c r="V566" s="215" t="s">
        <v>479</v>
      </c>
      <c r="W566" s="215" t="s">
        <v>479</v>
      </c>
    </row>
    <row r="567" spans="1:22" ht="12.75">
      <c r="A567" s="151"/>
      <c r="B567" s="151"/>
      <c r="C567" s="152"/>
      <c r="D567" s="152"/>
      <c r="E567" s="152"/>
      <c r="F567" s="208"/>
      <c r="G567" s="208"/>
      <c r="H567" s="208"/>
      <c r="I567" s="208"/>
      <c r="J567" s="208"/>
      <c r="K567" s="208"/>
      <c r="L567" s="208"/>
      <c r="M567" s="208"/>
      <c r="N567" s="15"/>
      <c r="O567" s="151"/>
      <c r="P567" s="188"/>
      <c r="Q567" s="188"/>
      <c r="R567" s="188"/>
      <c r="S567" s="151"/>
      <c r="T567" s="15"/>
      <c r="U567" s="15"/>
      <c r="V567" s="15"/>
    </row>
    <row r="568" spans="1:23" ht="12.75">
      <c r="A568" s="151" t="s">
        <v>150</v>
      </c>
      <c r="B568" s="151"/>
      <c r="C568" s="167">
        <v>2.54</v>
      </c>
      <c r="D568" s="167">
        <v>4.11</v>
      </c>
      <c r="E568" s="295">
        <v>4.464600000000001</v>
      </c>
      <c r="F568" s="222">
        <v>3.85</v>
      </c>
      <c r="G568" s="222">
        <v>2.06835639914306</v>
      </c>
      <c r="H568" s="222" t="s">
        <v>17</v>
      </c>
      <c r="I568" s="222">
        <v>5.4816</v>
      </c>
      <c r="J568" s="222">
        <v>2.431</v>
      </c>
      <c r="K568" s="222">
        <f>'[1]Table 9'!N68/1000</f>
        <v>1.994</v>
      </c>
      <c r="L568" s="222">
        <v>1.915</v>
      </c>
      <c r="M568" s="222"/>
      <c r="N568" s="15"/>
      <c r="O568" s="169">
        <f>($L568/C568)-1</f>
        <v>-0.24606299212598426</v>
      </c>
      <c r="P568" s="169">
        <f aca="true" t="shared" si="62" ref="P568:W568">($L568/D568)-1</f>
        <v>-0.5340632603406326</v>
      </c>
      <c r="Q568" s="169">
        <f t="shared" si="62"/>
        <v>-0.5710701966581553</v>
      </c>
      <c r="R568" s="169">
        <f t="shared" si="62"/>
        <v>-0.5025974025974026</v>
      </c>
      <c r="S568" s="169">
        <f t="shared" si="62"/>
        <v>-0.07414408813036144</v>
      </c>
      <c r="T568" s="169"/>
      <c r="U568" s="169">
        <f t="shared" si="62"/>
        <v>-0.6506494454173963</v>
      </c>
      <c r="V568" s="169">
        <f t="shared" si="62"/>
        <v>-0.21225832990538873</v>
      </c>
      <c r="W568" s="169">
        <f t="shared" si="62"/>
        <v>-0.03961885656970909</v>
      </c>
    </row>
    <row r="569" spans="1:23" ht="12.75">
      <c r="A569" s="151"/>
      <c r="B569" s="151"/>
      <c r="C569" s="167"/>
      <c r="D569" s="167"/>
      <c r="E569" s="295"/>
      <c r="F569" s="222"/>
      <c r="G569" s="222"/>
      <c r="H569" s="222"/>
      <c r="I569" s="222"/>
      <c r="J569" s="222"/>
      <c r="K569" s="222"/>
      <c r="L569" s="222"/>
      <c r="M569" s="222"/>
      <c r="N569" s="15"/>
      <c r="O569" s="290"/>
      <c r="P569" s="290"/>
      <c r="Q569" s="290"/>
      <c r="R569" s="290"/>
      <c r="S569" s="290"/>
      <c r="T569" s="290"/>
      <c r="U569" s="290"/>
      <c r="V569" s="290"/>
      <c r="W569" s="290"/>
    </row>
    <row r="570" spans="1:23" ht="12.75">
      <c r="A570" s="151" t="s">
        <v>222</v>
      </c>
      <c r="B570" s="151"/>
      <c r="C570" s="167">
        <v>0.51</v>
      </c>
      <c r="D570" s="167">
        <v>3.09</v>
      </c>
      <c r="E570" s="295">
        <v>0.5468</v>
      </c>
      <c r="F570" s="222">
        <v>4.05</v>
      </c>
      <c r="G570" s="222">
        <v>1.73367557283933</v>
      </c>
      <c r="H570" s="222" t="s">
        <v>17</v>
      </c>
      <c r="I570" s="222">
        <v>32.5624</v>
      </c>
      <c r="J570" s="222">
        <v>24.256</v>
      </c>
      <c r="K570" s="222">
        <f>'[1]Table 9'!N155/1000</f>
        <v>1.703</v>
      </c>
      <c r="L570" s="222">
        <v>0.738</v>
      </c>
      <c r="M570" s="222"/>
      <c r="N570" s="296"/>
      <c r="O570" s="169">
        <f>($L570/C570)-1</f>
        <v>0.44705882352941173</v>
      </c>
      <c r="P570" s="169">
        <f aca="true" t="shared" si="63" ref="P570:W570">($L570/D570)-1</f>
        <v>-0.7611650485436894</v>
      </c>
      <c r="Q570" s="169">
        <f t="shared" si="63"/>
        <v>0.34967081199707395</v>
      </c>
      <c r="R570" s="169">
        <f t="shared" si="63"/>
        <v>-0.8177777777777777</v>
      </c>
      <c r="S570" s="169">
        <f t="shared" si="63"/>
        <v>-0.5743148190111838</v>
      </c>
      <c r="T570" s="169"/>
      <c r="U570" s="169">
        <f t="shared" si="63"/>
        <v>-0.977335822912316</v>
      </c>
      <c r="V570" s="169">
        <f t="shared" si="63"/>
        <v>-0.9695745382585752</v>
      </c>
      <c r="W570" s="169">
        <f t="shared" si="63"/>
        <v>-0.5666470933646506</v>
      </c>
    </row>
    <row r="571" spans="1:23" ht="12.75">
      <c r="A571" s="151"/>
      <c r="B571" s="151"/>
      <c r="C571" s="167"/>
      <c r="D571" s="167"/>
      <c r="E571" s="295"/>
      <c r="F571" s="222"/>
      <c r="G571" s="222"/>
      <c r="H571" s="222"/>
      <c r="I571" s="222"/>
      <c r="J571" s="222"/>
      <c r="K571" s="222"/>
      <c r="L571" s="222"/>
      <c r="M571" s="222"/>
      <c r="N571" s="15"/>
      <c r="O571" s="290"/>
      <c r="P571" s="290"/>
      <c r="Q571" s="290"/>
      <c r="R571" s="290"/>
      <c r="S571" s="290"/>
      <c r="T571" s="290"/>
      <c r="U571" s="290"/>
      <c r="V571" s="290"/>
      <c r="W571" s="290"/>
    </row>
    <row r="572" spans="1:23" ht="12.75">
      <c r="A572" s="151" t="s">
        <v>152</v>
      </c>
      <c r="B572" s="151"/>
      <c r="C572" s="166"/>
      <c r="D572" s="166"/>
      <c r="E572" s="166"/>
      <c r="F572" s="222"/>
      <c r="G572" s="222"/>
      <c r="H572" s="222"/>
      <c r="I572" s="222"/>
      <c r="J572" s="222"/>
      <c r="K572" s="222"/>
      <c r="L572" s="222"/>
      <c r="M572" s="222"/>
      <c r="N572" s="15"/>
      <c r="O572" s="290"/>
      <c r="P572" s="290"/>
      <c r="Q572" s="290"/>
      <c r="R572" s="290"/>
      <c r="S572" s="290"/>
      <c r="T572" s="290"/>
      <c r="U572" s="290"/>
      <c r="V572" s="290"/>
      <c r="W572" s="290"/>
    </row>
    <row r="573" spans="1:23" ht="12.75">
      <c r="A573" s="151"/>
      <c r="B573" s="151"/>
      <c r="C573" s="167"/>
      <c r="D573" s="166"/>
      <c r="E573" s="166"/>
      <c r="F573" s="166"/>
      <c r="G573" s="222"/>
      <c r="H573" s="222"/>
      <c r="I573" s="222"/>
      <c r="J573" s="222"/>
      <c r="K573" s="222"/>
      <c r="L573" s="222"/>
      <c r="M573" s="222"/>
      <c r="N573" s="15"/>
      <c r="O573" s="290"/>
      <c r="P573" s="290"/>
      <c r="Q573" s="290"/>
      <c r="R573" s="290"/>
      <c r="S573" s="290"/>
      <c r="T573" s="290"/>
      <c r="U573" s="290"/>
      <c r="V573" s="290"/>
      <c r="W573" s="290"/>
    </row>
    <row r="574" spans="1:23" ht="12.75">
      <c r="A574" s="165" t="s">
        <v>468</v>
      </c>
      <c r="B574" s="165"/>
      <c r="C574" s="244" t="s">
        <v>17</v>
      </c>
      <c r="D574" s="244" t="s">
        <v>17</v>
      </c>
      <c r="E574" s="244" t="s">
        <v>17</v>
      </c>
      <c r="F574" s="226" t="s">
        <v>495</v>
      </c>
      <c r="G574" s="244" t="s">
        <v>17</v>
      </c>
      <c r="H574" s="244" t="s">
        <v>17</v>
      </c>
      <c r="I574" s="244" t="s">
        <v>496</v>
      </c>
      <c r="J574" s="244">
        <v>0.012</v>
      </c>
      <c r="K574" s="244" t="s">
        <v>17</v>
      </c>
      <c r="L574" s="244"/>
      <c r="M574" s="244"/>
      <c r="N574" s="15"/>
      <c r="O574" s="169"/>
      <c r="P574" s="169"/>
      <c r="Q574" s="169"/>
      <c r="R574" s="169"/>
      <c r="S574" s="169"/>
      <c r="T574" s="169"/>
      <c r="U574" s="169"/>
      <c r="V574" s="169"/>
      <c r="W574" s="169"/>
    </row>
    <row r="575" spans="1:23" ht="12.75">
      <c r="A575" s="165" t="s">
        <v>469</v>
      </c>
      <c r="B575" s="165"/>
      <c r="C575" s="244" t="s">
        <v>17</v>
      </c>
      <c r="D575" s="244" t="s">
        <v>17</v>
      </c>
      <c r="E575" s="244" t="s">
        <v>17</v>
      </c>
      <c r="F575" s="226" t="s">
        <v>17</v>
      </c>
      <c r="G575" s="244" t="s">
        <v>17</v>
      </c>
      <c r="H575" s="244" t="s">
        <v>17</v>
      </c>
      <c r="I575" s="244" t="s">
        <v>17</v>
      </c>
      <c r="J575" s="244" t="s">
        <v>17</v>
      </c>
      <c r="K575" s="244"/>
      <c r="L575" s="244"/>
      <c r="M575" s="244"/>
      <c r="N575" s="15"/>
      <c r="O575" s="169"/>
      <c r="P575" s="169"/>
      <c r="Q575" s="169"/>
      <c r="R575" s="169"/>
      <c r="S575" s="169"/>
      <c r="T575" s="169"/>
      <c r="U575" s="169"/>
      <c r="V575" s="169"/>
      <c r="W575" s="169"/>
    </row>
    <row r="576" spans="1:23" ht="12.75">
      <c r="A576" s="165" t="s">
        <v>470</v>
      </c>
      <c r="B576" s="165"/>
      <c r="C576" s="244" t="s">
        <v>17</v>
      </c>
      <c r="D576" s="244" t="s">
        <v>17</v>
      </c>
      <c r="E576" s="244" t="s">
        <v>17</v>
      </c>
      <c r="F576" s="226">
        <v>0.02</v>
      </c>
      <c r="G576" s="225">
        <v>0.0829</v>
      </c>
      <c r="H576" s="225" t="s">
        <v>17</v>
      </c>
      <c r="I576" s="225">
        <v>0.0082</v>
      </c>
      <c r="J576" s="244" t="s">
        <v>17</v>
      </c>
      <c r="K576" s="228">
        <f>74/1000</f>
        <v>0.074</v>
      </c>
      <c r="L576" s="228"/>
      <c r="M576" s="228"/>
      <c r="N576" s="15"/>
      <c r="O576" s="169"/>
      <c r="P576" s="169"/>
      <c r="Q576" s="169"/>
      <c r="R576" s="169"/>
      <c r="S576" s="169"/>
      <c r="T576" s="169"/>
      <c r="U576" s="169"/>
      <c r="V576" s="169"/>
      <c r="W576" s="169"/>
    </row>
    <row r="577" spans="1:23" ht="12.75">
      <c r="A577" s="165" t="s">
        <v>471</v>
      </c>
      <c r="B577" s="165"/>
      <c r="C577" s="244" t="s">
        <v>17</v>
      </c>
      <c r="D577" s="244" t="s">
        <v>17</v>
      </c>
      <c r="E577" s="244" t="s">
        <v>17</v>
      </c>
      <c r="F577" s="226" t="s">
        <v>17</v>
      </c>
      <c r="G577" s="225" t="s">
        <v>17</v>
      </c>
      <c r="H577" s="225" t="s">
        <v>17</v>
      </c>
      <c r="I577" s="225" t="s">
        <v>17</v>
      </c>
      <c r="J577" s="244">
        <v>0.001</v>
      </c>
      <c r="K577" s="225" t="s">
        <v>17</v>
      </c>
      <c r="L577" s="245" t="s">
        <v>484</v>
      </c>
      <c r="M577" s="225"/>
      <c r="N577" s="15"/>
      <c r="O577" s="169"/>
      <c r="P577" s="169"/>
      <c r="Q577" s="169"/>
      <c r="R577" s="169"/>
      <c r="S577" s="169"/>
      <c r="T577" s="169"/>
      <c r="U577" s="169"/>
      <c r="V577" s="169"/>
      <c r="W577" s="169"/>
    </row>
    <row r="578" spans="1:23" ht="12.75">
      <c r="A578" s="165" t="s">
        <v>472</v>
      </c>
      <c r="B578" s="165"/>
      <c r="C578" s="244" t="s">
        <v>17</v>
      </c>
      <c r="D578" s="244" t="s">
        <v>17</v>
      </c>
      <c r="E578" s="244" t="s">
        <v>17</v>
      </c>
      <c r="F578" s="244" t="s">
        <v>17</v>
      </c>
      <c r="G578" s="244" t="s">
        <v>17</v>
      </c>
      <c r="H578" s="244" t="s">
        <v>17</v>
      </c>
      <c r="I578" s="244" t="s">
        <v>17</v>
      </c>
      <c r="J578" s="297">
        <v>0.005</v>
      </c>
      <c r="K578" s="225" t="s">
        <v>17</v>
      </c>
      <c r="L578" s="225"/>
      <c r="M578" s="225"/>
      <c r="N578" s="15"/>
      <c r="O578" s="169"/>
      <c r="P578" s="169"/>
      <c r="Q578" s="169"/>
      <c r="R578" s="169"/>
      <c r="S578" s="169"/>
      <c r="T578" s="169"/>
      <c r="U578" s="169"/>
      <c r="V578" s="169"/>
      <c r="W578" s="169"/>
    </row>
    <row r="579" spans="1:23" ht="12.75">
      <c r="A579" s="151"/>
      <c r="B579" s="151"/>
      <c r="C579" s="166"/>
      <c r="D579" s="166"/>
      <c r="E579" s="166"/>
      <c r="F579" s="222"/>
      <c r="G579" s="222"/>
      <c r="H579" s="222"/>
      <c r="I579" s="222"/>
      <c r="J579" s="222"/>
      <c r="K579" s="222"/>
      <c r="L579" s="222"/>
      <c r="M579" s="222"/>
      <c r="N579" s="15"/>
      <c r="O579" s="290"/>
      <c r="P579" s="290"/>
      <c r="Q579" s="290"/>
      <c r="R579" s="290"/>
      <c r="S579" s="290"/>
      <c r="T579" s="290"/>
      <c r="U579" s="290"/>
      <c r="V579" s="290"/>
      <c r="W579" s="290"/>
    </row>
    <row r="580" spans="1:23" ht="12.75">
      <c r="A580" s="151" t="s">
        <v>234</v>
      </c>
      <c r="B580" s="151"/>
      <c r="C580" s="244" t="s">
        <v>17</v>
      </c>
      <c r="D580" s="244" t="s">
        <v>17</v>
      </c>
      <c r="E580" s="244" t="s">
        <v>17</v>
      </c>
      <c r="F580" s="222">
        <v>0.02</v>
      </c>
      <c r="G580" s="222">
        <v>0.0834441996620951</v>
      </c>
      <c r="H580" s="222" t="s">
        <v>17</v>
      </c>
      <c r="I580" s="222">
        <v>0.0091</v>
      </c>
      <c r="J580" s="222">
        <v>0.017</v>
      </c>
      <c r="K580" s="245">
        <f>'[1]Table 9'!N171/1000</f>
        <v>0.074</v>
      </c>
      <c r="L580" s="245" t="s">
        <v>484</v>
      </c>
      <c r="M580" s="245"/>
      <c r="N580" s="15"/>
      <c r="O580" s="169"/>
      <c r="P580" s="169"/>
      <c r="Q580" s="169"/>
      <c r="R580" s="169"/>
      <c r="S580" s="169"/>
      <c r="T580" s="169"/>
      <c r="U580" s="169"/>
      <c r="V580" s="169"/>
      <c r="W580" s="169"/>
    </row>
    <row r="581" spans="1:23" ht="12.75">
      <c r="A581" s="151"/>
      <c r="B581" s="151"/>
      <c r="C581" s="244"/>
      <c r="D581" s="244"/>
      <c r="E581" s="244"/>
      <c r="F581" s="222"/>
      <c r="G581" s="222"/>
      <c r="H581" s="222"/>
      <c r="I581" s="222"/>
      <c r="J581" s="222"/>
      <c r="K581" s="222"/>
      <c r="L581" s="222"/>
      <c r="M581" s="222"/>
      <c r="N581" s="15"/>
      <c r="O581" s="290"/>
      <c r="P581" s="290"/>
      <c r="Q581" s="290"/>
      <c r="R581" s="290"/>
      <c r="S581" s="290"/>
      <c r="T581" s="290"/>
      <c r="U581" s="290"/>
      <c r="V581" s="290"/>
      <c r="W581" s="290"/>
    </row>
    <row r="582" spans="1:23" ht="12.75">
      <c r="A582" s="151" t="s">
        <v>153</v>
      </c>
      <c r="B582" s="151"/>
      <c r="C582" s="166" t="s">
        <v>17</v>
      </c>
      <c r="D582" s="166" t="s">
        <v>17</v>
      </c>
      <c r="E582" s="166" t="s">
        <v>17</v>
      </c>
      <c r="F582" s="244" t="s">
        <v>17</v>
      </c>
      <c r="G582" s="245">
        <v>0.00176574620844084</v>
      </c>
      <c r="H582" s="245" t="s">
        <v>17</v>
      </c>
      <c r="I582" s="245">
        <v>0.0382</v>
      </c>
      <c r="J582" s="169" t="s">
        <v>17</v>
      </c>
      <c r="K582" s="245" t="str">
        <f>'[1]Table 9'!N178</f>
        <v>.</v>
      </c>
      <c r="L582" s="245">
        <v>0.004</v>
      </c>
      <c r="M582" s="245"/>
      <c r="N582" s="15"/>
      <c r="O582" s="169"/>
      <c r="P582" s="169"/>
      <c r="Q582" s="169"/>
      <c r="R582" s="169"/>
      <c r="S582" s="169">
        <f>($L582/G582)-1</f>
        <v>1.2653312128768572</v>
      </c>
      <c r="T582" s="169"/>
      <c r="U582" s="169">
        <f>($L582/I582)-1</f>
        <v>-0.8952879581151832</v>
      </c>
      <c r="V582" s="169"/>
      <c r="W582" s="169"/>
    </row>
    <row r="583" spans="1:23" ht="12.75">
      <c r="A583" s="151"/>
      <c r="B583" s="151"/>
      <c r="C583" s="168"/>
      <c r="D583" s="168"/>
      <c r="E583" s="166"/>
      <c r="F583" s="222"/>
      <c r="G583" s="166" t="s">
        <v>17</v>
      </c>
      <c r="H583" s="166"/>
      <c r="I583" s="166"/>
      <c r="J583" s="166"/>
      <c r="K583" s="166"/>
      <c r="L583" s="166"/>
      <c r="M583" s="166"/>
      <c r="N583" s="72"/>
      <c r="O583" s="290"/>
      <c r="P583" s="290"/>
      <c r="Q583" s="290"/>
      <c r="R583" s="290"/>
      <c r="S583" s="290"/>
      <c r="T583" s="290"/>
      <c r="U583" s="290"/>
      <c r="V583" s="290"/>
      <c r="W583" s="290"/>
    </row>
    <row r="584" spans="1:23" ht="12.75">
      <c r="A584" s="151" t="s">
        <v>155</v>
      </c>
      <c r="B584" s="151"/>
      <c r="C584" s="167" t="s">
        <v>490</v>
      </c>
      <c r="D584" s="167">
        <v>0.2</v>
      </c>
      <c r="E584" s="295">
        <v>0.0412</v>
      </c>
      <c r="F584" s="222">
        <v>0.05</v>
      </c>
      <c r="G584" s="222">
        <v>0.0301885721055975</v>
      </c>
      <c r="H584" s="222" t="s">
        <v>17</v>
      </c>
      <c r="I584" s="222">
        <v>0.114</v>
      </c>
      <c r="J584" s="222">
        <v>0.015</v>
      </c>
      <c r="K584" s="222">
        <f>'[1]Table 9'!N230/1000</f>
        <v>0.012</v>
      </c>
      <c r="L584" s="222">
        <v>0.11</v>
      </c>
      <c r="M584" s="222"/>
      <c r="N584" s="72"/>
      <c r="O584" s="169"/>
      <c r="P584" s="169">
        <f aca="true" t="shared" si="64" ref="P584:W584">($L584/D584)-1</f>
        <v>-0.45000000000000007</v>
      </c>
      <c r="Q584" s="169">
        <f t="shared" si="64"/>
        <v>1.6699029126213594</v>
      </c>
      <c r="R584" s="169">
        <f t="shared" si="64"/>
        <v>1.1999999999999997</v>
      </c>
      <c r="S584" s="169">
        <f t="shared" si="64"/>
        <v>2.643762931722234</v>
      </c>
      <c r="T584" s="169"/>
      <c r="U584" s="169">
        <f t="shared" si="64"/>
        <v>-0.03508771929824561</v>
      </c>
      <c r="V584" s="169">
        <f t="shared" si="64"/>
        <v>6.333333333333334</v>
      </c>
      <c r="W584" s="169">
        <f t="shared" si="64"/>
        <v>8.166666666666666</v>
      </c>
    </row>
    <row r="585" spans="1:23" ht="12.75">
      <c r="A585" s="151"/>
      <c r="B585" s="151"/>
      <c r="C585" s="168"/>
      <c r="D585" s="167"/>
      <c r="E585" s="295"/>
      <c r="F585" s="222"/>
      <c r="G585" s="166"/>
      <c r="H585" s="166"/>
      <c r="I585" s="166"/>
      <c r="J585" s="166"/>
      <c r="K585" s="166"/>
      <c r="L585" s="166"/>
      <c r="M585" s="166"/>
      <c r="N585" s="72"/>
      <c r="O585" s="166"/>
      <c r="P585" s="166"/>
      <c r="Q585" s="166"/>
      <c r="R585" s="166"/>
      <c r="S585" s="166"/>
      <c r="T585" s="166"/>
      <c r="U585" s="166"/>
      <c r="V585" s="166"/>
      <c r="W585" s="166"/>
    </row>
    <row r="586" spans="1:23" ht="13.5">
      <c r="A586" s="170" t="s">
        <v>168</v>
      </c>
      <c r="B586" s="170"/>
      <c r="C586" s="236">
        <v>3.05</v>
      </c>
      <c r="D586" s="236">
        <v>7.4</v>
      </c>
      <c r="E586" s="298">
        <v>5.0526</v>
      </c>
      <c r="F586" s="248">
        <v>7.96</v>
      </c>
      <c r="G586" s="248">
        <v>3.91743048995852</v>
      </c>
      <c r="H586" s="248" t="s">
        <v>17</v>
      </c>
      <c r="I586" s="248">
        <v>38.2054</v>
      </c>
      <c r="J586" s="248">
        <v>26.72</v>
      </c>
      <c r="K586" s="248">
        <f>K568+K570+K580+K584</f>
        <v>3.783</v>
      </c>
      <c r="L586" s="248">
        <v>2.768</v>
      </c>
      <c r="M586" s="249"/>
      <c r="N586" s="299"/>
      <c r="O586" s="200">
        <f>($L586/C586)-1</f>
        <v>-0.09245901639344267</v>
      </c>
      <c r="P586" s="200">
        <f aca="true" t="shared" si="65" ref="P586:W586">($L586/D586)-1</f>
        <v>-0.625945945945946</v>
      </c>
      <c r="Q586" s="200">
        <f t="shared" si="65"/>
        <v>-0.45216324268693353</v>
      </c>
      <c r="R586" s="200">
        <f t="shared" si="65"/>
        <v>-0.6522613065326633</v>
      </c>
      <c r="S586" s="200">
        <f t="shared" si="65"/>
        <v>-0.29341439316021944</v>
      </c>
      <c r="T586" s="200"/>
      <c r="U586" s="200">
        <f t="shared" si="65"/>
        <v>-0.9275495087081931</v>
      </c>
      <c r="V586" s="200">
        <f t="shared" si="65"/>
        <v>-0.8964071856287426</v>
      </c>
      <c r="W586" s="200">
        <f t="shared" si="65"/>
        <v>-0.26830557758392815</v>
      </c>
    </row>
    <row r="587" spans="1:23" ht="12.75">
      <c r="A587" s="151"/>
      <c r="B587" s="151"/>
      <c r="C587" s="167"/>
      <c r="D587" s="167"/>
      <c r="E587" s="167"/>
      <c r="F587" s="222"/>
      <c r="G587" s="222"/>
      <c r="H587" s="222"/>
      <c r="I587" s="222"/>
      <c r="J587" s="222"/>
      <c r="K587" s="222"/>
      <c r="L587" s="222"/>
      <c r="M587" s="222"/>
      <c r="N587" s="72"/>
      <c r="O587" s="166"/>
      <c r="P587" s="166"/>
      <c r="Q587" s="166"/>
      <c r="R587" s="166"/>
      <c r="S587" s="166"/>
      <c r="T587" s="166"/>
      <c r="U587" s="166"/>
      <c r="V587" s="166"/>
      <c r="W587" s="166"/>
    </row>
    <row r="588" spans="1:23" ht="12.75">
      <c r="A588" s="151" t="s">
        <v>478</v>
      </c>
      <c r="B588" s="151"/>
      <c r="C588" s="166">
        <v>463</v>
      </c>
      <c r="D588" s="166">
        <v>836</v>
      </c>
      <c r="E588" s="168">
        <v>813.2</v>
      </c>
      <c r="F588" s="166">
        <v>729</v>
      </c>
      <c r="G588" s="166">
        <v>391</v>
      </c>
      <c r="H588" s="166" t="s">
        <v>17</v>
      </c>
      <c r="I588" s="166">
        <v>728</v>
      </c>
      <c r="J588" s="252">
        <v>402.5260033472274</v>
      </c>
      <c r="K588" s="195">
        <f>'[1]Table 3'!G19</f>
        <v>370.0647647936508</v>
      </c>
      <c r="L588" s="168">
        <v>401</v>
      </c>
      <c r="M588" s="195"/>
      <c r="N588" s="72"/>
      <c r="O588" s="169">
        <f>($L588/C588)-1</f>
        <v>-0.13390928725701945</v>
      </c>
      <c r="P588" s="169">
        <f aca="true" t="shared" si="66" ref="P588:W588">($L588/D588)-1</f>
        <v>-0.5203349282296651</v>
      </c>
      <c r="Q588" s="169">
        <f t="shared" si="66"/>
        <v>-0.5068863748155436</v>
      </c>
      <c r="R588" s="169">
        <f t="shared" si="66"/>
        <v>-0.4499314128943759</v>
      </c>
      <c r="S588" s="169">
        <f t="shared" si="66"/>
        <v>0.025575447570332477</v>
      </c>
      <c r="T588" s="169"/>
      <c r="U588" s="169">
        <f t="shared" si="66"/>
        <v>-0.44917582417582413</v>
      </c>
      <c r="V588" s="169">
        <f t="shared" si="66"/>
        <v>-0.0037910677435440965</v>
      </c>
      <c r="W588" s="169">
        <f t="shared" si="66"/>
        <v>0.08359411148910323</v>
      </c>
    </row>
    <row r="589" spans="1:22" ht="12.75">
      <c r="A589" s="300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88"/>
      <c r="P589" s="188"/>
      <c r="Q589" s="188"/>
      <c r="R589" s="151"/>
      <c r="S589" s="15"/>
      <c r="T589" s="15"/>
      <c r="U589" s="15"/>
      <c r="V589" s="15"/>
    </row>
    <row r="590" spans="1:22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1:22" ht="12.75">
      <c r="A591" s="160" t="s">
        <v>577</v>
      </c>
      <c r="B591" s="151"/>
      <c r="C591" s="151"/>
      <c r="D591" s="151"/>
      <c r="E591" s="151"/>
      <c r="F591" s="187"/>
      <c r="G591" s="187"/>
      <c r="H591" s="187"/>
      <c r="I591" s="187"/>
      <c r="J591" s="187"/>
      <c r="K591" s="187"/>
      <c r="L591" s="187"/>
      <c r="M591" s="187"/>
      <c r="N591" s="151"/>
      <c r="O591" s="188"/>
      <c r="P591" s="188"/>
      <c r="Q591" s="188"/>
      <c r="R591" s="151"/>
      <c r="S591" s="15"/>
      <c r="T591" s="15"/>
      <c r="U591" s="15"/>
      <c r="V591" s="15"/>
    </row>
    <row r="592" spans="1:22" ht="12.75">
      <c r="A592" s="151"/>
      <c r="B592" s="162"/>
      <c r="C592" s="151"/>
      <c r="D592" s="151"/>
      <c r="E592" s="151"/>
      <c r="F592" s="187"/>
      <c r="G592" s="187"/>
      <c r="H592" s="187"/>
      <c r="I592" s="187"/>
      <c r="J592" s="187"/>
      <c r="K592" s="187"/>
      <c r="L592" s="187"/>
      <c r="M592" s="187"/>
      <c r="N592" s="151"/>
      <c r="O592" s="188"/>
      <c r="P592" s="188"/>
      <c r="Q592" s="188"/>
      <c r="R592" s="151"/>
      <c r="S592" s="15"/>
      <c r="T592" s="15"/>
      <c r="U592" s="15"/>
      <c r="V592" s="15"/>
    </row>
    <row r="593" spans="1:22" ht="12.75">
      <c r="A593" s="154"/>
      <c r="B593" s="160"/>
      <c r="C593" s="346" t="s">
        <v>440</v>
      </c>
      <c r="D593" s="346"/>
      <c r="E593" s="346"/>
      <c r="F593" s="346"/>
      <c r="G593" s="346"/>
      <c r="H593" s="346"/>
      <c r="I593" s="346"/>
      <c r="J593" s="346"/>
      <c r="K593" s="346"/>
      <c r="L593" s="155"/>
      <c r="M593" s="155"/>
      <c r="N593" s="15"/>
      <c r="O593" s="347" t="s">
        <v>441</v>
      </c>
      <c r="P593" s="347"/>
      <c r="Q593" s="347"/>
      <c r="R593" s="347"/>
      <c r="S593" s="347"/>
      <c r="T593" s="347"/>
      <c r="U593" s="347"/>
      <c r="V593" s="347"/>
    </row>
    <row r="594" spans="1:23" ht="12.75">
      <c r="A594" s="160"/>
      <c r="B594" s="160"/>
      <c r="C594" s="155">
        <v>1990</v>
      </c>
      <c r="D594" s="155">
        <v>1992</v>
      </c>
      <c r="E594" s="155">
        <v>1994</v>
      </c>
      <c r="F594" s="161">
        <v>1996</v>
      </c>
      <c r="G594" s="161">
        <v>1998</v>
      </c>
      <c r="H594" s="161">
        <v>2000</v>
      </c>
      <c r="I594" s="161">
        <v>2002</v>
      </c>
      <c r="J594" s="161">
        <v>2004</v>
      </c>
      <c r="K594" s="161">
        <v>2006</v>
      </c>
      <c r="L594" s="161">
        <v>2008</v>
      </c>
      <c r="M594" s="161"/>
      <c r="N594" s="15"/>
      <c r="O594" s="156" t="s">
        <v>442</v>
      </c>
      <c r="P594" s="156" t="s">
        <v>443</v>
      </c>
      <c r="Q594" s="156" t="s">
        <v>444</v>
      </c>
      <c r="R594" s="156" t="s">
        <v>445</v>
      </c>
      <c r="S594" s="155" t="s">
        <v>446</v>
      </c>
      <c r="T594" s="17" t="s">
        <v>447</v>
      </c>
      <c r="U594" s="17" t="s">
        <v>448</v>
      </c>
      <c r="V594" s="17" t="s">
        <v>449</v>
      </c>
      <c r="W594" s="17" t="s">
        <v>450</v>
      </c>
    </row>
    <row r="595" spans="1:22" ht="12.75">
      <c r="A595" s="154"/>
      <c r="B595" s="154"/>
      <c r="C595" s="154"/>
      <c r="D595" s="154"/>
      <c r="E595" s="154"/>
      <c r="F595" s="241"/>
      <c r="G595" s="241"/>
      <c r="H595" s="241"/>
      <c r="I595" s="241"/>
      <c r="J595" s="187"/>
      <c r="K595" s="168"/>
      <c r="L595" s="168"/>
      <c r="M595" s="168"/>
      <c r="N595" s="15"/>
      <c r="O595" s="151"/>
      <c r="P595" s="188"/>
      <c r="Q595" s="188"/>
      <c r="R595" s="188"/>
      <c r="S595" s="151"/>
      <c r="T595" s="15"/>
      <c r="U595" s="15"/>
      <c r="V595" s="55"/>
    </row>
    <row r="596" spans="1:23" ht="12.75">
      <c r="A596" s="160" t="s">
        <v>218</v>
      </c>
      <c r="B596" s="160"/>
      <c r="C596" s="155" t="s">
        <v>467</v>
      </c>
      <c r="D596" s="155" t="s">
        <v>467</v>
      </c>
      <c r="E596" s="155" t="s">
        <v>467</v>
      </c>
      <c r="F596" s="191" t="s">
        <v>467</v>
      </c>
      <c r="G596" s="191" t="s">
        <v>467</v>
      </c>
      <c r="H596" s="191" t="s">
        <v>467</v>
      </c>
      <c r="I596" s="191" t="s">
        <v>467</v>
      </c>
      <c r="J596" s="191" t="s">
        <v>467</v>
      </c>
      <c r="K596" s="155" t="s">
        <v>467</v>
      </c>
      <c r="L596" s="191" t="s">
        <v>467</v>
      </c>
      <c r="M596" s="155"/>
      <c r="N596" s="15"/>
      <c r="O596" s="155" t="s">
        <v>467</v>
      </c>
      <c r="P596" s="155" t="s">
        <v>467</v>
      </c>
      <c r="Q596" s="155" t="s">
        <v>467</v>
      </c>
      <c r="R596" s="191" t="s">
        <v>467</v>
      </c>
      <c r="S596" s="191" t="s">
        <v>467</v>
      </c>
      <c r="T596" s="191" t="s">
        <v>467</v>
      </c>
      <c r="U596" s="191" t="s">
        <v>467</v>
      </c>
      <c r="V596" s="191" t="s">
        <v>467</v>
      </c>
      <c r="W596" s="191" t="s">
        <v>467</v>
      </c>
    </row>
    <row r="597" spans="1:22" ht="12.75">
      <c r="A597" s="151"/>
      <c r="B597" s="151"/>
      <c r="C597" s="151"/>
      <c r="D597" s="151"/>
      <c r="E597" s="151"/>
      <c r="F597" s="187"/>
      <c r="G597" s="187"/>
      <c r="H597" s="187"/>
      <c r="I597" s="187"/>
      <c r="J597" s="187"/>
      <c r="K597" s="187"/>
      <c r="L597" s="187"/>
      <c r="M597" s="187"/>
      <c r="N597" s="15"/>
      <c r="O597" s="151"/>
      <c r="P597" s="188"/>
      <c r="Q597" s="188"/>
      <c r="R597" s="188"/>
      <c r="S597" s="151"/>
      <c r="T597" s="15"/>
      <c r="U597" s="15"/>
      <c r="V597" s="15"/>
    </row>
    <row r="598" spans="1:23" ht="12.75">
      <c r="A598" s="151" t="s">
        <v>150</v>
      </c>
      <c r="B598" s="151"/>
      <c r="C598" s="168">
        <v>48021</v>
      </c>
      <c r="D598" s="168">
        <v>46325</v>
      </c>
      <c r="E598" s="168">
        <v>52198</v>
      </c>
      <c r="F598" s="168">
        <v>48176</v>
      </c>
      <c r="G598" s="78">
        <v>59997.97009699254</v>
      </c>
      <c r="H598" s="78" t="s">
        <v>17</v>
      </c>
      <c r="I598" s="78">
        <v>52029.8</v>
      </c>
      <c r="J598" s="32">
        <v>39807.22300257443</v>
      </c>
      <c r="K598" s="78">
        <f>'[1]Table 8'!O68</f>
        <v>37699</v>
      </c>
      <c r="L598" s="78">
        <v>44505</v>
      </c>
      <c r="M598" s="78"/>
      <c r="N598" s="55"/>
      <c r="O598" s="169">
        <f>($L598/C598)-1</f>
        <v>-0.07321796713937656</v>
      </c>
      <c r="P598" s="169">
        <f aca="true" t="shared" si="67" ref="P598:W598">($L598/D598)-1</f>
        <v>-0.03928764166216947</v>
      </c>
      <c r="Q598" s="169">
        <f t="shared" si="67"/>
        <v>-0.14738112571362882</v>
      </c>
      <c r="R598" s="169">
        <f t="shared" si="67"/>
        <v>-0.07619976751909663</v>
      </c>
      <c r="S598" s="169">
        <f t="shared" si="67"/>
        <v>-0.25822490447504554</v>
      </c>
      <c r="T598" s="169"/>
      <c r="U598" s="169">
        <f t="shared" si="67"/>
        <v>-0.14462481116590886</v>
      </c>
      <c r="V598" s="169">
        <f t="shared" si="67"/>
        <v>0.11801318060096166</v>
      </c>
      <c r="W598" s="169">
        <f t="shared" si="67"/>
        <v>0.18053529271333457</v>
      </c>
    </row>
    <row r="599" spans="1:23" ht="12.75">
      <c r="A599" s="151"/>
      <c r="B599" s="151"/>
      <c r="C599" s="166"/>
      <c r="D599" s="166"/>
      <c r="E599" s="166"/>
      <c r="F599" s="168"/>
      <c r="G599" s="166"/>
      <c r="H599" s="78" t="s">
        <v>17</v>
      </c>
      <c r="I599" s="166"/>
      <c r="J599" s="166"/>
      <c r="K599" s="166"/>
      <c r="L599" s="166"/>
      <c r="M599" s="166"/>
      <c r="N599" s="55"/>
      <c r="O599" s="166"/>
      <c r="P599" s="166"/>
      <c r="Q599" s="166"/>
      <c r="R599" s="166"/>
      <c r="S599" s="166"/>
      <c r="T599" s="166"/>
      <c r="U599" s="166"/>
      <c r="V599" s="166"/>
      <c r="W599" s="166"/>
    </row>
    <row r="600" spans="1:23" ht="12.75">
      <c r="A600" s="151" t="s">
        <v>222</v>
      </c>
      <c r="B600" s="151"/>
      <c r="C600" s="168">
        <v>13762</v>
      </c>
      <c r="D600" s="168">
        <v>12397</v>
      </c>
      <c r="E600" s="168">
        <v>11308.6</v>
      </c>
      <c r="F600" s="168">
        <v>12316</v>
      </c>
      <c r="G600" s="78">
        <v>12634.700219837418</v>
      </c>
      <c r="H600" s="78" t="s">
        <v>17</v>
      </c>
      <c r="I600" s="78">
        <v>10681.8</v>
      </c>
      <c r="J600" s="32">
        <v>14080.862609390313</v>
      </c>
      <c r="K600" s="78">
        <f>'[1]Table 8'!O154</f>
        <v>12562</v>
      </c>
      <c r="L600" s="78">
        <v>15393</v>
      </c>
      <c r="M600" s="78"/>
      <c r="N600" s="55"/>
      <c r="O600" s="169">
        <f>($L600/C600)-1</f>
        <v>0.11851475076297047</v>
      </c>
      <c r="P600" s="169">
        <f aca="true" t="shared" si="68" ref="P600:W600">($L600/D600)-1</f>
        <v>0.24167137210615475</v>
      </c>
      <c r="Q600" s="169">
        <f t="shared" si="68"/>
        <v>0.36117644978158214</v>
      </c>
      <c r="R600" s="169">
        <f t="shared" si="68"/>
        <v>0.24983760961351087</v>
      </c>
      <c r="S600" s="169">
        <f t="shared" si="68"/>
        <v>0.2183114543415796</v>
      </c>
      <c r="T600" s="169"/>
      <c r="U600" s="169">
        <f t="shared" si="68"/>
        <v>0.44104926136044487</v>
      </c>
      <c r="V600" s="169">
        <f t="shared" si="68"/>
        <v>0.09318586701745413</v>
      </c>
      <c r="W600" s="169">
        <f t="shared" si="68"/>
        <v>0.22536220347078495</v>
      </c>
    </row>
    <row r="601" spans="1:23" ht="12.75">
      <c r="A601" s="151"/>
      <c r="B601" s="151"/>
      <c r="C601" s="166"/>
      <c r="D601" s="166"/>
      <c r="E601" s="166"/>
      <c r="F601" s="168"/>
      <c r="G601" s="166"/>
      <c r="H601" s="78"/>
      <c r="I601" s="166"/>
      <c r="J601" s="166"/>
      <c r="K601" s="166"/>
      <c r="L601" s="166"/>
      <c r="M601" s="166"/>
      <c r="N601" s="55"/>
      <c r="O601" s="166"/>
      <c r="P601" s="166"/>
      <c r="Q601" s="166"/>
      <c r="R601" s="166"/>
      <c r="S601" s="166"/>
      <c r="T601" s="166"/>
      <c r="U601" s="166"/>
      <c r="V601" s="166"/>
      <c r="W601" s="166"/>
    </row>
    <row r="602" spans="1:23" ht="12.75">
      <c r="A602" s="151" t="s">
        <v>152</v>
      </c>
      <c r="B602" s="151"/>
      <c r="C602" s="166"/>
      <c r="D602" s="166"/>
      <c r="E602" s="166"/>
      <c r="F602" s="168"/>
      <c r="G602" s="166"/>
      <c r="H602" s="78"/>
      <c r="I602" s="166"/>
      <c r="J602" s="166"/>
      <c r="K602" s="166"/>
      <c r="L602" s="166"/>
      <c r="M602" s="166"/>
      <c r="N602" s="55"/>
      <c r="O602" s="166"/>
      <c r="P602" s="166"/>
      <c r="Q602" s="166"/>
      <c r="R602" s="166"/>
      <c r="S602" s="166"/>
      <c r="T602" s="166"/>
      <c r="U602" s="166"/>
      <c r="V602" s="166"/>
      <c r="W602" s="166"/>
    </row>
    <row r="603" spans="1:23" ht="12.75">
      <c r="A603" s="151"/>
      <c r="B603" s="151"/>
      <c r="C603" s="166"/>
      <c r="D603" s="166"/>
      <c r="E603" s="166"/>
      <c r="F603" s="168"/>
      <c r="G603" s="166"/>
      <c r="H603" s="78"/>
      <c r="I603" s="166"/>
      <c r="J603" s="166"/>
      <c r="K603" s="166"/>
      <c r="L603" s="166"/>
      <c r="M603" s="166"/>
      <c r="N603" s="55"/>
      <c r="O603" s="166"/>
      <c r="P603" s="166"/>
      <c r="Q603" s="166"/>
      <c r="R603" s="166"/>
      <c r="S603" s="166"/>
      <c r="T603" s="166"/>
      <c r="U603" s="166"/>
      <c r="V603" s="166"/>
      <c r="W603" s="166"/>
    </row>
    <row r="604" spans="1:23" ht="12.75">
      <c r="A604" s="165" t="s">
        <v>468</v>
      </c>
      <c r="B604" s="165"/>
      <c r="C604" s="244" t="s">
        <v>17</v>
      </c>
      <c r="D604" s="244" t="s">
        <v>17</v>
      </c>
      <c r="E604" s="244" t="s">
        <v>17</v>
      </c>
      <c r="F604" s="195" t="s">
        <v>17</v>
      </c>
      <c r="G604" s="244" t="s">
        <v>17</v>
      </c>
      <c r="H604" s="197" t="s">
        <v>17</v>
      </c>
      <c r="I604" s="244">
        <v>357.4</v>
      </c>
      <c r="J604" s="244">
        <v>20</v>
      </c>
      <c r="K604" s="228">
        <v>30</v>
      </c>
      <c r="L604" s="228">
        <v>179</v>
      </c>
      <c r="M604" s="228"/>
      <c r="N604" s="55"/>
      <c r="O604" s="169"/>
      <c r="P604" s="169"/>
      <c r="Q604" s="169"/>
      <c r="R604" s="169"/>
      <c r="S604" s="169"/>
      <c r="T604" s="169"/>
      <c r="U604" s="169">
        <f>($L604/I604)-1</f>
        <v>-0.4991606043648573</v>
      </c>
      <c r="V604" s="169">
        <f>($L604/J604)-1</f>
        <v>7.949999999999999</v>
      </c>
      <c r="W604" s="169">
        <f>($L604/K604)-1</f>
        <v>4.966666666666667</v>
      </c>
    </row>
    <row r="605" spans="1:23" ht="12.75">
      <c r="A605" s="165" t="s">
        <v>469</v>
      </c>
      <c r="B605" s="165"/>
      <c r="C605" s="244" t="s">
        <v>17</v>
      </c>
      <c r="D605" s="244" t="s">
        <v>17</v>
      </c>
      <c r="E605" s="244" t="s">
        <v>17</v>
      </c>
      <c r="F605" s="195" t="s">
        <v>17</v>
      </c>
      <c r="G605" s="244" t="s">
        <v>17</v>
      </c>
      <c r="H605" s="197" t="s">
        <v>17</v>
      </c>
      <c r="I605" s="244" t="s">
        <v>17</v>
      </c>
      <c r="J605" s="244" t="s">
        <v>17</v>
      </c>
      <c r="K605" s="228" t="s">
        <v>17</v>
      </c>
      <c r="L605" s="228"/>
      <c r="M605" s="228"/>
      <c r="N605" s="55"/>
      <c r="O605" s="244" t="s">
        <v>17</v>
      </c>
      <c r="P605" s="244" t="s">
        <v>17</v>
      </c>
      <c r="Q605" s="244" t="s">
        <v>17</v>
      </c>
      <c r="R605" s="244" t="s">
        <v>17</v>
      </c>
      <c r="S605" s="244" t="s">
        <v>17</v>
      </c>
      <c r="T605" s="244"/>
      <c r="U605" s="244" t="s">
        <v>17</v>
      </c>
      <c r="V605" s="244" t="s">
        <v>17</v>
      </c>
      <c r="W605" s="244" t="s">
        <v>17</v>
      </c>
    </row>
    <row r="606" spans="1:23" ht="12.75">
      <c r="A606" s="165" t="s">
        <v>470</v>
      </c>
      <c r="B606" s="165"/>
      <c r="C606" s="195">
        <v>308</v>
      </c>
      <c r="D606" s="195">
        <v>10</v>
      </c>
      <c r="E606" s="244" t="s">
        <v>17</v>
      </c>
      <c r="F606" s="195">
        <v>549</v>
      </c>
      <c r="G606" s="246">
        <v>31.6</v>
      </c>
      <c r="H606" s="197" t="s">
        <v>17</v>
      </c>
      <c r="I606" s="246">
        <v>100.9</v>
      </c>
      <c r="J606" s="244" t="s">
        <v>17</v>
      </c>
      <c r="K606" s="228">
        <v>30</v>
      </c>
      <c r="L606" s="228"/>
      <c r="M606" s="228"/>
      <c r="N606" s="55"/>
      <c r="O606" s="169"/>
      <c r="P606" s="169"/>
      <c r="Q606" s="169"/>
      <c r="R606" s="169"/>
      <c r="S606" s="169"/>
      <c r="T606" s="169"/>
      <c r="U606" s="169"/>
      <c r="V606" s="169"/>
      <c r="W606" s="169"/>
    </row>
    <row r="607" spans="1:23" ht="12.75">
      <c r="A607" s="165" t="s">
        <v>471</v>
      </c>
      <c r="B607" s="165"/>
      <c r="C607" s="195">
        <v>11</v>
      </c>
      <c r="D607" s="195" t="s">
        <v>17</v>
      </c>
      <c r="E607" s="244" t="s">
        <v>17</v>
      </c>
      <c r="F607" s="195">
        <v>70</v>
      </c>
      <c r="G607" s="246">
        <v>109.8</v>
      </c>
      <c r="H607" s="197" t="s">
        <v>17</v>
      </c>
      <c r="I607" s="246">
        <v>1150.7</v>
      </c>
      <c r="J607" s="246">
        <v>1852</v>
      </c>
      <c r="K607" s="228">
        <v>622</v>
      </c>
      <c r="L607" s="228">
        <v>723</v>
      </c>
      <c r="M607" s="228"/>
      <c r="N607" s="55"/>
      <c r="O607" s="169">
        <f>($L607/C607)-1</f>
        <v>64.72727272727273</v>
      </c>
      <c r="P607" s="169"/>
      <c r="Q607" s="169"/>
      <c r="R607" s="169">
        <f aca="true" t="shared" si="69" ref="R607:W607">($L607/F607)-1</f>
        <v>9.32857142857143</v>
      </c>
      <c r="S607" s="169">
        <f t="shared" si="69"/>
        <v>5.584699453551913</v>
      </c>
      <c r="T607" s="169"/>
      <c r="U607" s="169">
        <f t="shared" si="69"/>
        <v>-0.3716867993395325</v>
      </c>
      <c r="V607" s="169">
        <f t="shared" si="69"/>
        <v>-0.6096112311015118</v>
      </c>
      <c r="W607" s="169">
        <f t="shared" si="69"/>
        <v>0.162379421221865</v>
      </c>
    </row>
    <row r="608" spans="1:23" ht="12.75">
      <c r="A608" s="165" t="s">
        <v>472</v>
      </c>
      <c r="B608" s="165"/>
      <c r="C608" s="197" t="s">
        <v>17</v>
      </c>
      <c r="D608" s="197" t="s">
        <v>17</v>
      </c>
      <c r="E608" s="197" t="s">
        <v>17</v>
      </c>
      <c r="F608" s="197" t="s">
        <v>17</v>
      </c>
      <c r="G608" s="197" t="s">
        <v>17</v>
      </c>
      <c r="H608" s="197" t="s">
        <v>17</v>
      </c>
      <c r="I608" s="197" t="s">
        <v>17</v>
      </c>
      <c r="J608" s="246">
        <v>642</v>
      </c>
      <c r="K608" s="228">
        <v>71</v>
      </c>
      <c r="L608" s="228"/>
      <c r="M608" s="228"/>
      <c r="N608" s="55"/>
      <c r="O608" s="244" t="s">
        <v>17</v>
      </c>
      <c r="P608" s="244" t="s">
        <v>17</v>
      </c>
      <c r="Q608" s="244" t="s">
        <v>17</v>
      </c>
      <c r="R608" s="244" t="s">
        <v>17</v>
      </c>
      <c r="S608" s="244" t="s">
        <v>17</v>
      </c>
      <c r="T608" s="244"/>
      <c r="U608" s="244" t="s">
        <v>17</v>
      </c>
      <c r="V608" s="244" t="s">
        <v>17</v>
      </c>
      <c r="W608" s="244" t="s">
        <v>17</v>
      </c>
    </row>
    <row r="609" spans="1:23" ht="12.75">
      <c r="A609" s="165" t="s">
        <v>488</v>
      </c>
      <c r="B609" s="165"/>
      <c r="C609" s="197" t="s">
        <v>17</v>
      </c>
      <c r="D609" s="197" t="s">
        <v>17</v>
      </c>
      <c r="E609" s="197" t="s">
        <v>17</v>
      </c>
      <c r="F609" s="197" t="s">
        <v>17</v>
      </c>
      <c r="G609" s="197" t="s">
        <v>17</v>
      </c>
      <c r="H609" s="197" t="s">
        <v>17</v>
      </c>
      <c r="I609" s="197" t="s">
        <v>17</v>
      </c>
      <c r="J609" s="246" t="s">
        <v>17</v>
      </c>
      <c r="K609" s="228">
        <v>57</v>
      </c>
      <c r="L609" s="228"/>
      <c r="M609" s="228"/>
      <c r="N609" s="55"/>
      <c r="O609" s="244" t="s">
        <v>17</v>
      </c>
      <c r="P609" s="244" t="s">
        <v>17</v>
      </c>
      <c r="Q609" s="244" t="s">
        <v>17</v>
      </c>
      <c r="R609" s="244" t="s">
        <v>17</v>
      </c>
      <c r="S609" s="244" t="s">
        <v>17</v>
      </c>
      <c r="T609" s="244"/>
      <c r="U609" s="244" t="s">
        <v>17</v>
      </c>
      <c r="V609" s="244" t="s">
        <v>17</v>
      </c>
      <c r="W609" s="244" t="s">
        <v>17</v>
      </c>
    </row>
    <row r="610" spans="1:23" ht="12.75">
      <c r="A610" s="165" t="s">
        <v>475</v>
      </c>
      <c r="B610" s="165"/>
      <c r="C610" s="197" t="s">
        <v>17</v>
      </c>
      <c r="D610" s="197" t="s">
        <v>17</v>
      </c>
      <c r="E610" s="197" t="s">
        <v>17</v>
      </c>
      <c r="F610" s="197" t="s">
        <v>17</v>
      </c>
      <c r="G610" s="197" t="s">
        <v>17</v>
      </c>
      <c r="H610" s="197" t="s">
        <v>17</v>
      </c>
      <c r="I610" s="197" t="s">
        <v>17</v>
      </c>
      <c r="J610" s="246">
        <v>128</v>
      </c>
      <c r="K610" s="228">
        <v>57</v>
      </c>
      <c r="L610" s="228"/>
      <c r="M610" s="228"/>
      <c r="N610" s="55"/>
      <c r="O610" s="244" t="s">
        <v>17</v>
      </c>
      <c r="P610" s="244" t="s">
        <v>17</v>
      </c>
      <c r="Q610" s="244" t="s">
        <v>17</v>
      </c>
      <c r="R610" s="244" t="s">
        <v>17</v>
      </c>
      <c r="S610" s="244" t="s">
        <v>17</v>
      </c>
      <c r="T610" s="244"/>
      <c r="U610" s="244" t="s">
        <v>17</v>
      </c>
      <c r="V610" s="244" t="s">
        <v>17</v>
      </c>
      <c r="W610" s="244" t="s">
        <v>17</v>
      </c>
    </row>
    <row r="611" spans="1:23" ht="12.75">
      <c r="A611" s="165" t="s">
        <v>497</v>
      </c>
      <c r="B611" s="151"/>
      <c r="C611" s="244" t="s">
        <v>17</v>
      </c>
      <c r="D611" s="244" t="s">
        <v>17</v>
      </c>
      <c r="E611" s="244" t="s">
        <v>17</v>
      </c>
      <c r="F611" s="195" t="s">
        <v>17</v>
      </c>
      <c r="G611" s="246" t="s">
        <v>17</v>
      </c>
      <c r="H611" s="197" t="s">
        <v>17</v>
      </c>
      <c r="I611" s="246" t="s">
        <v>17</v>
      </c>
      <c r="J611" s="246">
        <v>66</v>
      </c>
      <c r="K611" s="228" t="s">
        <v>17</v>
      </c>
      <c r="L611" s="228"/>
      <c r="M611" s="228"/>
      <c r="N611" s="55"/>
      <c r="O611" s="244" t="s">
        <v>17</v>
      </c>
      <c r="P611" s="244" t="s">
        <v>17</v>
      </c>
      <c r="Q611" s="244" t="s">
        <v>17</v>
      </c>
      <c r="R611" s="244" t="s">
        <v>17</v>
      </c>
      <c r="S611" s="244" t="s">
        <v>17</v>
      </c>
      <c r="T611" s="244"/>
      <c r="U611" s="244" t="s">
        <v>17</v>
      </c>
      <c r="V611" s="244" t="s">
        <v>17</v>
      </c>
      <c r="W611" s="244" t="s">
        <v>17</v>
      </c>
    </row>
    <row r="612" spans="1:23" ht="12.75">
      <c r="A612" s="165"/>
      <c r="B612" s="151"/>
      <c r="C612" s="166"/>
      <c r="D612" s="166"/>
      <c r="E612" s="166"/>
      <c r="F612" s="168"/>
      <c r="G612" s="252"/>
      <c r="H612" s="78"/>
      <c r="I612" s="252"/>
      <c r="J612" s="252"/>
      <c r="K612" s="55"/>
      <c r="L612" s="55"/>
      <c r="M612" s="55"/>
      <c r="N612" s="55"/>
      <c r="O612" s="166"/>
      <c r="P612" s="166"/>
      <c r="Q612" s="166"/>
      <c r="R612" s="166"/>
      <c r="S612" s="166"/>
      <c r="T612" s="166"/>
      <c r="U612" s="166"/>
      <c r="V612" s="166"/>
      <c r="W612" s="166"/>
    </row>
    <row r="613" spans="1:23" ht="12.75">
      <c r="A613" s="151" t="s">
        <v>234</v>
      </c>
      <c r="B613" s="151"/>
      <c r="C613" s="168">
        <v>319</v>
      </c>
      <c r="D613" s="168">
        <v>10</v>
      </c>
      <c r="E613" s="168">
        <v>93.7</v>
      </c>
      <c r="F613" s="168">
        <v>619</v>
      </c>
      <c r="G613" s="301">
        <v>154.98429677352033</v>
      </c>
      <c r="H613" s="78" t="s">
        <v>17</v>
      </c>
      <c r="I613" s="301">
        <v>1608.9</v>
      </c>
      <c r="J613" s="32">
        <v>2708.7316953800855</v>
      </c>
      <c r="K613" s="301">
        <f>'[1]Table 8'!O171</f>
        <v>867</v>
      </c>
      <c r="L613" s="301">
        <v>902</v>
      </c>
      <c r="M613" s="301"/>
      <c r="N613" s="55"/>
      <c r="O613" s="169">
        <f>($L613/C613)-1</f>
        <v>1.8275862068965516</v>
      </c>
      <c r="P613" s="169">
        <f aca="true" t="shared" si="70" ref="P613:W613">($L613/D613)-1</f>
        <v>89.2</v>
      </c>
      <c r="Q613" s="169">
        <f t="shared" si="70"/>
        <v>8.626467449306297</v>
      </c>
      <c r="R613" s="169">
        <f t="shared" si="70"/>
        <v>0.45718901453958005</v>
      </c>
      <c r="S613" s="169">
        <f t="shared" si="70"/>
        <v>4.81994446390978</v>
      </c>
      <c r="T613" s="169"/>
      <c r="U613" s="169">
        <f t="shared" si="70"/>
        <v>-0.4393685126483934</v>
      </c>
      <c r="V613" s="169">
        <f t="shared" si="70"/>
        <v>-0.6670028258840037</v>
      </c>
      <c r="W613" s="169">
        <f t="shared" si="70"/>
        <v>0.04036908881199541</v>
      </c>
    </row>
    <row r="614" spans="1:23" ht="12.75">
      <c r="A614" s="151"/>
      <c r="B614" s="151"/>
      <c r="C614" s="166"/>
      <c r="D614" s="166"/>
      <c r="E614" s="166"/>
      <c r="F614" s="168"/>
      <c r="G614" s="166"/>
      <c r="H614" s="78"/>
      <c r="I614" s="166"/>
      <c r="J614" s="166"/>
      <c r="K614" s="166"/>
      <c r="L614" s="166"/>
      <c r="M614" s="166"/>
      <c r="N614" s="55"/>
      <c r="O614" s="166"/>
      <c r="P614" s="166"/>
      <c r="Q614" s="166"/>
      <c r="R614" s="166"/>
      <c r="S614" s="166"/>
      <c r="T614" s="166"/>
      <c r="U614" s="166"/>
      <c r="V614" s="166"/>
      <c r="W614" s="166"/>
    </row>
    <row r="615" spans="1:23" ht="12.75">
      <c r="A615" s="151" t="s">
        <v>153</v>
      </c>
      <c r="B615" s="151"/>
      <c r="C615" s="166" t="s">
        <v>17</v>
      </c>
      <c r="D615" s="166" t="s">
        <v>17</v>
      </c>
      <c r="E615" s="166" t="s">
        <v>17</v>
      </c>
      <c r="F615" s="168">
        <v>195</v>
      </c>
      <c r="G615" s="78">
        <v>395.71521128307705</v>
      </c>
      <c r="H615" s="78" t="s">
        <v>17</v>
      </c>
      <c r="I615" s="78">
        <v>1107.8</v>
      </c>
      <c r="J615" s="168">
        <v>114</v>
      </c>
      <c r="K615" s="78">
        <f>'[1]Table 8'!O183</f>
        <v>853</v>
      </c>
      <c r="L615" s="78">
        <v>446</v>
      </c>
      <c r="M615" s="78"/>
      <c r="N615" s="55"/>
      <c r="O615" s="169"/>
      <c r="P615" s="169"/>
      <c r="Q615" s="169"/>
      <c r="R615" s="169">
        <f aca="true" t="shared" si="71" ref="R615:W615">($L615/F615)-1</f>
        <v>1.287179487179487</v>
      </c>
      <c r="S615" s="169">
        <f t="shared" si="71"/>
        <v>0.1270731760699273</v>
      </c>
      <c r="T615" s="169"/>
      <c r="U615" s="169">
        <f t="shared" si="71"/>
        <v>-0.5974002527532045</v>
      </c>
      <c r="V615" s="169">
        <f t="shared" si="71"/>
        <v>2.912280701754386</v>
      </c>
      <c r="W615" s="169">
        <f t="shared" si="71"/>
        <v>-0.4771395076201641</v>
      </c>
    </row>
    <row r="616" spans="1:23" ht="12.75">
      <c r="A616" s="151"/>
      <c r="B616" s="151"/>
      <c r="C616" s="166"/>
      <c r="D616" s="166"/>
      <c r="E616" s="166"/>
      <c r="F616" s="168"/>
      <c r="G616" s="250"/>
      <c r="H616" s="78"/>
      <c r="I616" s="250"/>
      <c r="J616" s="250"/>
      <c r="K616" s="250"/>
      <c r="L616" s="250"/>
      <c r="M616" s="250"/>
      <c r="N616" s="55"/>
      <c r="O616" s="166"/>
      <c r="P616" s="166"/>
      <c r="Q616" s="166"/>
      <c r="R616" s="166"/>
      <c r="S616" s="166"/>
      <c r="T616" s="166"/>
      <c r="U616" s="166"/>
      <c r="V616" s="166"/>
      <c r="W616" s="166"/>
    </row>
    <row r="617" spans="1:23" ht="12.75">
      <c r="A617" s="151" t="s">
        <v>419</v>
      </c>
      <c r="B617" s="151"/>
      <c r="C617" s="166" t="s">
        <v>17</v>
      </c>
      <c r="D617" s="166" t="s">
        <v>17</v>
      </c>
      <c r="E617" s="166" t="s">
        <v>17</v>
      </c>
      <c r="F617" s="168" t="s">
        <v>17</v>
      </c>
      <c r="G617" s="250" t="s">
        <v>17</v>
      </c>
      <c r="H617" s="78" t="s">
        <v>17</v>
      </c>
      <c r="I617" s="301">
        <v>71.7</v>
      </c>
      <c r="J617" s="169" t="s">
        <v>17</v>
      </c>
      <c r="K617" s="250" t="s">
        <v>17</v>
      </c>
      <c r="L617" s="302">
        <v>23</v>
      </c>
      <c r="M617" s="250"/>
      <c r="N617" s="55"/>
      <c r="O617" s="169"/>
      <c r="P617" s="169"/>
      <c r="Q617" s="169"/>
      <c r="R617" s="169"/>
      <c r="S617" s="169"/>
      <c r="T617" s="169"/>
      <c r="U617" s="169">
        <f>($L617/I617)-1</f>
        <v>-0.6792189679218967</v>
      </c>
      <c r="V617" s="169"/>
      <c r="W617" s="169"/>
    </row>
    <row r="618" spans="1:23" ht="12.75">
      <c r="A618" s="151"/>
      <c r="B618" s="151"/>
      <c r="C618" s="166"/>
      <c r="D618" s="166"/>
      <c r="E618" s="166"/>
      <c r="F618" s="168"/>
      <c r="G618" s="250"/>
      <c r="H618" s="78"/>
      <c r="I618" s="250"/>
      <c r="J618" s="250"/>
      <c r="K618" s="250"/>
      <c r="L618" s="250"/>
      <c r="M618" s="250"/>
      <c r="N618" s="55"/>
      <c r="O618" s="166"/>
      <c r="P618" s="166"/>
      <c r="Q618" s="166"/>
      <c r="R618" s="166"/>
      <c r="S618" s="166"/>
      <c r="T618" s="166"/>
      <c r="U618" s="166"/>
      <c r="V618" s="166"/>
      <c r="W618" s="166"/>
    </row>
    <row r="619" spans="1:23" ht="12.75">
      <c r="A619" s="151" t="s">
        <v>477</v>
      </c>
      <c r="B619" s="151"/>
      <c r="C619" s="166">
        <v>225</v>
      </c>
      <c r="D619" s="166">
        <v>186</v>
      </c>
      <c r="E619" s="168">
        <v>133.9</v>
      </c>
      <c r="F619" s="168">
        <v>137</v>
      </c>
      <c r="G619" s="78">
        <v>128.2810972196305</v>
      </c>
      <c r="H619" s="78" t="s">
        <v>17</v>
      </c>
      <c r="I619" s="78">
        <v>86</v>
      </c>
      <c r="J619" s="169" t="s">
        <v>17</v>
      </c>
      <c r="K619" s="78" t="s">
        <v>17</v>
      </c>
      <c r="L619" s="78"/>
      <c r="M619" s="78"/>
      <c r="N619" s="55"/>
      <c r="O619" s="169" t="s">
        <v>17</v>
      </c>
      <c r="P619" s="169" t="s">
        <v>17</v>
      </c>
      <c r="Q619" s="169" t="s">
        <v>17</v>
      </c>
      <c r="R619" s="169" t="s">
        <v>17</v>
      </c>
      <c r="S619" s="169" t="s">
        <v>17</v>
      </c>
      <c r="T619" s="169"/>
      <c r="U619" s="169" t="s">
        <v>17</v>
      </c>
      <c r="V619" s="169" t="s">
        <v>17</v>
      </c>
      <c r="W619" s="169" t="s">
        <v>17</v>
      </c>
    </row>
    <row r="620" spans="1:23" ht="12.75">
      <c r="A620" s="151"/>
      <c r="B620" s="151"/>
      <c r="C620" s="166"/>
      <c r="D620" s="166"/>
      <c r="E620" s="166"/>
      <c r="F620" s="168"/>
      <c r="G620" s="166"/>
      <c r="H620" s="78"/>
      <c r="I620" s="166"/>
      <c r="J620" s="166"/>
      <c r="K620" s="166"/>
      <c r="L620" s="166"/>
      <c r="M620" s="166"/>
      <c r="N620" s="55"/>
      <c r="O620" s="166"/>
      <c r="P620" s="166"/>
      <c r="Q620" s="166"/>
      <c r="R620" s="166"/>
      <c r="S620" s="166"/>
      <c r="T620" s="166"/>
      <c r="U620" s="166"/>
      <c r="V620" s="166"/>
      <c r="W620" s="166"/>
    </row>
    <row r="621" spans="1:23" ht="12.75">
      <c r="A621" s="151" t="s">
        <v>155</v>
      </c>
      <c r="B621" s="151"/>
      <c r="C621" s="168" t="s">
        <v>490</v>
      </c>
      <c r="D621" s="168">
        <v>1339</v>
      </c>
      <c r="E621" s="168">
        <v>1546.4</v>
      </c>
      <c r="F621" s="168">
        <v>1945</v>
      </c>
      <c r="G621" s="78">
        <v>2980.4373242109764</v>
      </c>
      <c r="H621" s="78" t="s">
        <v>17</v>
      </c>
      <c r="I621" s="78">
        <v>2078</v>
      </c>
      <c r="J621" s="32">
        <v>2243.372645933752</v>
      </c>
      <c r="K621" s="78">
        <f>'[1]Table 8'!O230</f>
        <v>2306</v>
      </c>
      <c r="L621" s="78">
        <v>2209</v>
      </c>
      <c r="M621" s="78"/>
      <c r="N621" s="55"/>
      <c r="O621" s="169"/>
      <c r="P621" s="169">
        <f aca="true" t="shared" si="72" ref="P621:W621">($L621/D621)-1</f>
        <v>0.6497386109036594</v>
      </c>
      <c r="Q621" s="169">
        <f t="shared" si="72"/>
        <v>0.4284790481117433</v>
      </c>
      <c r="R621" s="169">
        <f t="shared" si="72"/>
        <v>0.13573264781491012</v>
      </c>
      <c r="S621" s="169">
        <f t="shared" si="72"/>
        <v>-0.2588336006747608</v>
      </c>
      <c r="T621" s="169"/>
      <c r="U621" s="169">
        <f t="shared" si="72"/>
        <v>0.063041385948027</v>
      </c>
      <c r="V621" s="169">
        <f t="shared" si="72"/>
        <v>-0.015321861927867664</v>
      </c>
      <c r="W621" s="169">
        <f t="shared" si="72"/>
        <v>-0.042064180398959206</v>
      </c>
    </row>
    <row r="622" spans="1:23" ht="12.75">
      <c r="A622" s="151"/>
      <c r="B622" s="151"/>
      <c r="C622" s="168"/>
      <c r="D622" s="168"/>
      <c r="E622" s="166"/>
      <c r="F622" s="168"/>
      <c r="G622" s="166"/>
      <c r="H622" s="166"/>
      <c r="I622" s="166"/>
      <c r="J622" s="166"/>
      <c r="K622" s="166"/>
      <c r="L622" s="166"/>
      <c r="M622" s="166"/>
      <c r="N622" s="55"/>
      <c r="O622" s="166"/>
      <c r="P622" s="166"/>
      <c r="Q622" s="166"/>
      <c r="R622" s="166"/>
      <c r="S622" s="166"/>
      <c r="T622" s="166"/>
      <c r="U622" s="166"/>
      <c r="V622" s="166"/>
      <c r="W622" s="166"/>
    </row>
    <row r="623" spans="1:23" ht="12.75">
      <c r="A623" s="151"/>
      <c r="B623" s="151"/>
      <c r="C623" s="166"/>
      <c r="D623" s="166"/>
      <c r="E623" s="166"/>
      <c r="F623" s="168"/>
      <c r="G623" s="168"/>
      <c r="H623" s="168"/>
      <c r="I623" s="168"/>
      <c r="J623" s="168"/>
      <c r="K623" s="168"/>
      <c r="L623" s="168"/>
      <c r="M623" s="168"/>
      <c r="N623" s="55"/>
      <c r="O623" s="166"/>
      <c r="P623" s="166"/>
      <c r="Q623" s="166"/>
      <c r="R623" s="166"/>
      <c r="S623" s="166"/>
      <c r="T623" s="166"/>
      <c r="U623" s="166"/>
      <c r="V623" s="166"/>
      <c r="W623" s="166"/>
    </row>
    <row r="624" spans="1:23" ht="13.5">
      <c r="A624" s="170" t="s">
        <v>168</v>
      </c>
      <c r="B624" s="170"/>
      <c r="C624" s="171">
        <v>62328</v>
      </c>
      <c r="D624" s="171">
        <v>60257</v>
      </c>
      <c r="E624" s="171">
        <v>65280.4</v>
      </c>
      <c r="F624" s="171">
        <v>63388</v>
      </c>
      <c r="G624" s="172">
        <v>76292.08824631701</v>
      </c>
      <c r="H624" s="172" t="s">
        <v>17</v>
      </c>
      <c r="I624" s="172">
        <v>67664</v>
      </c>
      <c r="J624" s="172">
        <v>58954.63084310407</v>
      </c>
      <c r="K624" s="172">
        <f>K598+K600+K613+K615+K621</f>
        <v>54287</v>
      </c>
      <c r="L624" s="172">
        <v>63478</v>
      </c>
      <c r="M624" s="70"/>
      <c r="N624" s="228"/>
      <c r="O624" s="200">
        <f>($L624/C624)-1</f>
        <v>0.018450776537029867</v>
      </c>
      <c r="P624" s="200">
        <f aca="true" t="shared" si="73" ref="P624:W624">($L624/D624)-1</f>
        <v>0.053454370446587074</v>
      </c>
      <c r="Q624" s="200">
        <f t="shared" si="73"/>
        <v>-0.02761012493796</v>
      </c>
      <c r="R624" s="200">
        <f t="shared" si="73"/>
        <v>0.0014198270966112592</v>
      </c>
      <c r="S624" s="200">
        <f t="shared" si="73"/>
        <v>-0.1679609057880993</v>
      </c>
      <c r="T624" s="200"/>
      <c r="U624" s="200">
        <f t="shared" si="73"/>
        <v>-0.061864506975644384</v>
      </c>
      <c r="V624" s="200">
        <f t="shared" si="73"/>
        <v>0.07672627395350795</v>
      </c>
      <c r="W624" s="200">
        <f t="shared" si="73"/>
        <v>0.1693038849079891</v>
      </c>
    </row>
    <row r="625" spans="1:23" ht="12.75">
      <c r="A625" s="151"/>
      <c r="B625" s="151"/>
      <c r="C625" s="166"/>
      <c r="D625" s="166"/>
      <c r="E625" s="166"/>
      <c r="F625" s="168"/>
      <c r="G625" s="168"/>
      <c r="H625" s="168"/>
      <c r="I625" s="168"/>
      <c r="J625" s="168"/>
      <c r="K625" s="168"/>
      <c r="L625" s="168"/>
      <c r="M625" s="168"/>
      <c r="N625" s="55"/>
      <c r="O625" s="166"/>
      <c r="P625" s="166"/>
      <c r="Q625" s="166"/>
      <c r="R625" s="166"/>
      <c r="S625" s="166"/>
      <c r="T625" s="166"/>
      <c r="U625" s="166"/>
      <c r="V625" s="166"/>
      <c r="W625" s="166"/>
    </row>
    <row r="626" spans="1:23" ht="12.75">
      <c r="A626" s="151" t="s">
        <v>478</v>
      </c>
      <c r="B626" s="151"/>
      <c r="C626" s="168">
        <v>7863</v>
      </c>
      <c r="D626" s="168">
        <v>6540</v>
      </c>
      <c r="E626" s="168">
        <v>5913</v>
      </c>
      <c r="F626" s="168">
        <v>5961</v>
      </c>
      <c r="G626" s="168">
        <v>5515</v>
      </c>
      <c r="H626" s="168" t="s">
        <v>17</v>
      </c>
      <c r="I626" s="168">
        <v>4741</v>
      </c>
      <c r="J626" s="168">
        <v>4516.701548393704</v>
      </c>
      <c r="K626" s="168">
        <f>'[1]Table 3'!G20</f>
        <v>3984.494190205206</v>
      </c>
      <c r="L626" s="168">
        <v>4308</v>
      </c>
      <c r="M626" s="168"/>
      <c r="N626" s="55"/>
      <c r="O626" s="169">
        <f>($L626/C626)-1</f>
        <v>-0.45211751239984743</v>
      </c>
      <c r="P626" s="169">
        <f aca="true" t="shared" si="74" ref="P626:W626">($L626/D626)-1</f>
        <v>-0.3412844036697248</v>
      </c>
      <c r="Q626" s="169">
        <f t="shared" si="74"/>
        <v>-0.2714358193810249</v>
      </c>
      <c r="R626" s="169">
        <f t="shared" si="74"/>
        <v>-0.27730246602918973</v>
      </c>
      <c r="S626" s="169">
        <f t="shared" si="74"/>
        <v>-0.21885766092475067</v>
      </c>
      <c r="T626" s="169"/>
      <c r="U626" s="169">
        <f t="shared" si="74"/>
        <v>-0.09133094283906351</v>
      </c>
      <c r="V626" s="169">
        <f t="shared" si="74"/>
        <v>-0.046206628035435626</v>
      </c>
      <c r="W626" s="169">
        <f t="shared" si="74"/>
        <v>0.08119118622133903</v>
      </c>
    </row>
    <row r="627" spans="1:23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5"/>
      <c r="B628" s="15"/>
      <c r="C628" s="15"/>
      <c r="D628" s="15"/>
      <c r="E628" s="142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60" t="s">
        <v>578</v>
      </c>
      <c r="B629" s="151"/>
      <c r="C629" s="151"/>
      <c r="D629" s="151"/>
      <c r="E629" s="151"/>
      <c r="F629" s="208"/>
      <c r="G629" s="208"/>
      <c r="H629" s="208"/>
      <c r="I629" s="208"/>
      <c r="J629" s="208"/>
      <c r="K629" s="208"/>
      <c r="L629" s="208"/>
      <c r="M629" s="208"/>
      <c r="N629" s="151"/>
      <c r="O629" s="188"/>
      <c r="P629" s="188"/>
      <c r="Q629" s="188"/>
      <c r="R629" s="151"/>
      <c r="S629" s="15"/>
      <c r="T629" s="15"/>
      <c r="U629" s="15"/>
      <c r="V629" s="15"/>
      <c r="W629" s="15"/>
    </row>
    <row r="630" spans="1:23" ht="12.75">
      <c r="A630" s="151"/>
      <c r="B630" s="162"/>
      <c r="C630" s="151"/>
      <c r="D630" s="151"/>
      <c r="E630" s="151"/>
      <c r="F630" s="208"/>
      <c r="G630" s="208"/>
      <c r="H630" s="208"/>
      <c r="I630" s="208"/>
      <c r="J630" s="208"/>
      <c r="K630" s="208"/>
      <c r="L630" s="208"/>
      <c r="M630" s="208"/>
      <c r="N630" s="151"/>
      <c r="O630" s="188"/>
      <c r="P630" s="188"/>
      <c r="Q630" s="188"/>
      <c r="R630" s="151"/>
      <c r="S630" s="15"/>
      <c r="T630" s="15"/>
      <c r="U630" s="15"/>
      <c r="V630" s="15"/>
      <c r="W630" s="15"/>
    </row>
    <row r="631" spans="1:23" ht="12.75">
      <c r="A631" s="154"/>
      <c r="B631" s="160"/>
      <c r="C631" s="346" t="s">
        <v>440</v>
      </c>
      <c r="D631" s="346"/>
      <c r="E631" s="346"/>
      <c r="F631" s="346"/>
      <c r="G631" s="346"/>
      <c r="H631" s="346"/>
      <c r="I631" s="346"/>
      <c r="J631" s="346"/>
      <c r="K631" s="346"/>
      <c r="L631" s="155"/>
      <c r="M631" s="155"/>
      <c r="N631" s="15"/>
      <c r="O631" s="347" t="s">
        <v>441</v>
      </c>
      <c r="P631" s="347"/>
      <c r="Q631" s="347"/>
      <c r="R631" s="347"/>
      <c r="S631" s="347"/>
      <c r="T631" s="347"/>
      <c r="U631" s="347"/>
      <c r="V631" s="347"/>
      <c r="W631" s="15"/>
    </row>
    <row r="632" spans="1:23" ht="12.75">
      <c r="A632" s="155"/>
      <c r="B632" s="157"/>
      <c r="C632" s="155">
        <v>1990</v>
      </c>
      <c r="D632" s="155">
        <v>1992</v>
      </c>
      <c r="E632" s="155">
        <v>1994</v>
      </c>
      <c r="F632" s="161">
        <v>1996</v>
      </c>
      <c r="G632" s="161">
        <v>1998</v>
      </c>
      <c r="H632" s="161">
        <v>2000</v>
      </c>
      <c r="I632" s="161">
        <v>2002</v>
      </c>
      <c r="J632" s="161">
        <v>2004</v>
      </c>
      <c r="K632" s="129">
        <v>2006</v>
      </c>
      <c r="L632" s="161">
        <v>2008</v>
      </c>
      <c r="M632" s="129"/>
      <c r="N632" s="15"/>
      <c r="O632" s="156" t="s">
        <v>442</v>
      </c>
      <c r="P632" s="156" t="s">
        <v>443</v>
      </c>
      <c r="Q632" s="156" t="s">
        <v>444</v>
      </c>
      <c r="R632" s="156" t="s">
        <v>445</v>
      </c>
      <c r="S632" s="155" t="s">
        <v>446</v>
      </c>
      <c r="T632" s="17" t="s">
        <v>447</v>
      </c>
      <c r="U632" s="17" t="s">
        <v>448</v>
      </c>
      <c r="V632" s="17" t="s">
        <v>449</v>
      </c>
      <c r="W632" s="17" t="s">
        <v>450</v>
      </c>
    </row>
    <row r="633" spans="1:23" ht="12.75">
      <c r="A633" s="154"/>
      <c r="B633" s="154"/>
      <c r="C633" s="154"/>
      <c r="D633" s="154"/>
      <c r="E633" s="212"/>
      <c r="F633" s="213"/>
      <c r="G633" s="213"/>
      <c r="H633" s="213"/>
      <c r="I633" s="213"/>
      <c r="J633" s="208"/>
      <c r="K633" s="222"/>
      <c r="L633" s="222"/>
      <c r="M633" s="222"/>
      <c r="N633" s="15"/>
      <c r="O633" s="151"/>
      <c r="P633" s="188"/>
      <c r="Q633" s="188"/>
      <c r="R633" s="188"/>
      <c r="S633" s="151"/>
      <c r="T633" s="15"/>
      <c r="U633" s="15"/>
      <c r="V633" s="55"/>
      <c r="W633" s="15"/>
    </row>
    <row r="634" spans="1:23" ht="12.75">
      <c r="A634" s="160" t="s">
        <v>218</v>
      </c>
      <c r="B634" s="154"/>
      <c r="C634" s="214" t="s">
        <v>479</v>
      </c>
      <c r="D634" s="214" t="s">
        <v>479</v>
      </c>
      <c r="E634" s="214" t="s">
        <v>479</v>
      </c>
      <c r="F634" s="215" t="s">
        <v>479</v>
      </c>
      <c r="G634" s="215" t="s">
        <v>479</v>
      </c>
      <c r="H634" s="215" t="s">
        <v>479</v>
      </c>
      <c r="I634" s="215" t="s">
        <v>479</v>
      </c>
      <c r="J634" s="215" t="s">
        <v>479</v>
      </c>
      <c r="K634" s="215" t="s">
        <v>479</v>
      </c>
      <c r="L634" s="215" t="s">
        <v>479</v>
      </c>
      <c r="M634" s="215"/>
      <c r="N634" s="15"/>
      <c r="O634" s="214" t="s">
        <v>479</v>
      </c>
      <c r="P634" s="214" t="s">
        <v>479</v>
      </c>
      <c r="Q634" s="214" t="s">
        <v>479</v>
      </c>
      <c r="R634" s="215" t="s">
        <v>479</v>
      </c>
      <c r="S634" s="215" t="s">
        <v>479</v>
      </c>
      <c r="T634" s="215" t="s">
        <v>479</v>
      </c>
      <c r="U634" s="215" t="s">
        <v>479</v>
      </c>
      <c r="V634" s="215" t="s">
        <v>479</v>
      </c>
      <c r="W634" s="215" t="s">
        <v>479</v>
      </c>
    </row>
    <row r="635" spans="1:23" ht="12.75">
      <c r="A635" s="151"/>
      <c r="B635" s="151"/>
      <c r="C635" s="152"/>
      <c r="D635" s="152"/>
      <c r="E635" s="152"/>
      <c r="F635" s="208"/>
      <c r="G635" s="208"/>
      <c r="H635" s="208"/>
      <c r="I635" s="208"/>
      <c r="J635" s="208"/>
      <c r="K635" s="208"/>
      <c r="L635" s="208"/>
      <c r="M635" s="208"/>
      <c r="N635" s="15"/>
      <c r="O635" s="151"/>
      <c r="P635" s="188"/>
      <c r="Q635" s="188"/>
      <c r="R635" s="188"/>
      <c r="S635" s="151"/>
      <c r="T635" s="15"/>
      <c r="U635" s="15"/>
      <c r="V635" s="15"/>
      <c r="W635" s="15"/>
    </row>
    <row r="636" spans="1:23" ht="12.75">
      <c r="A636" s="151" t="s">
        <v>150</v>
      </c>
      <c r="B636" s="151"/>
      <c r="C636" s="167">
        <v>56.61</v>
      </c>
      <c r="D636" s="167">
        <v>54.36</v>
      </c>
      <c r="E636" s="167">
        <v>56.2909</v>
      </c>
      <c r="F636" s="222">
        <v>52.11</v>
      </c>
      <c r="G636" s="222">
        <v>51.0726355299137</v>
      </c>
      <c r="H636" s="222" t="s">
        <v>17</v>
      </c>
      <c r="I636" s="222">
        <v>55.3406</v>
      </c>
      <c r="J636" s="222">
        <v>40.104</v>
      </c>
      <c r="K636" s="222">
        <f>'[1]Table 9'!O68/1000</f>
        <v>38.78</v>
      </c>
      <c r="L636" s="222">
        <v>39.96</v>
      </c>
      <c r="M636" s="222"/>
      <c r="N636" s="55"/>
      <c r="O636" s="169">
        <f>($L636/C636)-1</f>
        <v>-0.2941176470588235</v>
      </c>
      <c r="P636" s="169">
        <f aca="true" t="shared" si="75" ref="P636:W636">($L636/D636)-1</f>
        <v>-0.26490066225165565</v>
      </c>
      <c r="Q636" s="169">
        <f t="shared" si="75"/>
        <v>-0.2901161644244451</v>
      </c>
      <c r="R636" s="169">
        <f t="shared" si="75"/>
        <v>-0.23316062176165797</v>
      </c>
      <c r="S636" s="169">
        <f t="shared" si="75"/>
        <v>-0.2175849241890978</v>
      </c>
      <c r="T636" s="169"/>
      <c r="U636" s="169">
        <f t="shared" si="75"/>
        <v>-0.27792615186680303</v>
      </c>
      <c r="V636" s="169">
        <f t="shared" si="75"/>
        <v>-0.0035906642728904536</v>
      </c>
      <c r="W636" s="169">
        <f t="shared" si="75"/>
        <v>0.030428055698813905</v>
      </c>
    </row>
    <row r="637" spans="1:23" ht="12.75">
      <c r="A637" s="151"/>
      <c r="B637" s="151"/>
      <c r="C637" s="167"/>
      <c r="D637" s="167"/>
      <c r="E637" s="167"/>
      <c r="F637" s="222"/>
      <c r="G637" s="222"/>
      <c r="H637" s="222"/>
      <c r="I637" s="222"/>
      <c r="J637" s="222"/>
      <c r="K637" s="222"/>
      <c r="L637" s="222"/>
      <c r="M637" s="222"/>
      <c r="N637" s="55"/>
      <c r="O637" s="166"/>
      <c r="P637" s="166"/>
      <c r="Q637" s="166"/>
      <c r="R637" s="166"/>
      <c r="S637" s="166"/>
      <c r="T637" s="166"/>
      <c r="U637" s="166"/>
      <c r="V637" s="166"/>
      <c r="W637" s="166"/>
    </row>
    <row r="638" spans="1:23" ht="12.75">
      <c r="A638" s="151" t="s">
        <v>222</v>
      </c>
      <c r="B638" s="151"/>
      <c r="C638" s="167">
        <v>69.27</v>
      </c>
      <c r="D638" s="167">
        <v>68.21</v>
      </c>
      <c r="E638" s="167">
        <v>55.0077</v>
      </c>
      <c r="F638" s="222">
        <v>143.18</v>
      </c>
      <c r="G638" s="222">
        <v>139.864</v>
      </c>
      <c r="H638" s="222" t="s">
        <v>17</v>
      </c>
      <c r="I638" s="222">
        <v>191.8028</v>
      </c>
      <c r="J638" s="222">
        <v>155.299</v>
      </c>
      <c r="K638" s="222">
        <f>'[1]Table 9'!O155/1000</f>
        <v>92.702</v>
      </c>
      <c r="L638" s="222">
        <v>8.603</v>
      </c>
      <c r="M638" s="222"/>
      <c r="N638" s="55"/>
      <c r="O638" s="169">
        <f>($L638/C638)-1</f>
        <v>-0.8758048217121409</v>
      </c>
      <c r="P638" s="169">
        <f aca="true" t="shared" si="76" ref="P638:W638">($L638/D638)-1</f>
        <v>-0.8738747984166544</v>
      </c>
      <c r="Q638" s="169">
        <f t="shared" si="76"/>
        <v>-0.8436037136619055</v>
      </c>
      <c r="R638" s="169">
        <f t="shared" si="76"/>
        <v>-0.9399147925687945</v>
      </c>
      <c r="S638" s="169">
        <f t="shared" si="76"/>
        <v>-0.9384902476691643</v>
      </c>
      <c r="T638" s="169"/>
      <c r="U638" s="169">
        <f t="shared" si="76"/>
        <v>-0.9551466401950337</v>
      </c>
      <c r="V638" s="169">
        <f t="shared" si="76"/>
        <v>-0.9446036355675181</v>
      </c>
      <c r="W638" s="169">
        <f t="shared" si="76"/>
        <v>-0.9071972557226381</v>
      </c>
    </row>
    <row r="639" spans="1:23" ht="12.75">
      <c r="A639" s="151"/>
      <c r="B639" s="151"/>
      <c r="C639" s="167"/>
      <c r="D639" s="167"/>
      <c r="E639" s="167"/>
      <c r="F639" s="222"/>
      <c r="G639" s="222"/>
      <c r="H639" s="222"/>
      <c r="I639" s="222"/>
      <c r="J639" s="222"/>
      <c r="K639" s="222"/>
      <c r="L639" s="222"/>
      <c r="M639" s="222"/>
      <c r="N639" s="55"/>
      <c r="O639" s="166"/>
      <c r="P639" s="166"/>
      <c r="Q639" s="166"/>
      <c r="R639" s="166"/>
      <c r="S639" s="166"/>
      <c r="T639" s="166"/>
      <c r="U639" s="166"/>
      <c r="V639" s="166"/>
      <c r="W639" s="166"/>
    </row>
    <row r="640" spans="1:23" ht="12.75">
      <c r="A640" s="151" t="s">
        <v>152</v>
      </c>
      <c r="B640" s="151"/>
      <c r="C640" s="167"/>
      <c r="D640" s="167"/>
      <c r="E640" s="167"/>
      <c r="F640" s="222"/>
      <c r="G640" s="222"/>
      <c r="H640" s="222"/>
      <c r="I640" s="222"/>
      <c r="J640" s="222"/>
      <c r="K640" s="222"/>
      <c r="L640" s="222"/>
      <c r="M640" s="222"/>
      <c r="N640" s="55"/>
      <c r="O640" s="166"/>
      <c r="P640" s="166"/>
      <c r="Q640" s="166"/>
      <c r="R640" s="166"/>
      <c r="S640" s="166"/>
      <c r="T640" s="166"/>
      <c r="U640" s="166"/>
      <c r="V640" s="166"/>
      <c r="W640" s="166"/>
    </row>
    <row r="641" spans="1:23" ht="12.75">
      <c r="A641" s="151"/>
      <c r="B641" s="151"/>
      <c r="C641" s="167"/>
      <c r="D641" s="167"/>
      <c r="E641" s="167"/>
      <c r="F641" s="222"/>
      <c r="G641" s="222"/>
      <c r="H641" s="222"/>
      <c r="I641" s="222"/>
      <c r="J641" s="222"/>
      <c r="K641" s="222"/>
      <c r="L641" s="222"/>
      <c r="M641" s="222"/>
      <c r="N641" s="55"/>
      <c r="O641" s="166"/>
      <c r="P641" s="166"/>
      <c r="Q641" s="166"/>
      <c r="R641" s="166"/>
      <c r="S641" s="166"/>
      <c r="T641" s="166"/>
      <c r="U641" s="166"/>
      <c r="V641" s="166"/>
      <c r="W641" s="166"/>
    </row>
    <row r="642" spans="1:23" ht="12.75">
      <c r="A642" s="165" t="s">
        <v>468</v>
      </c>
      <c r="B642" s="151"/>
      <c r="C642" s="225" t="s">
        <v>17</v>
      </c>
      <c r="D642" s="225" t="s">
        <v>17</v>
      </c>
      <c r="E642" s="225" t="s">
        <v>17</v>
      </c>
      <c r="F642" s="226" t="s">
        <v>17</v>
      </c>
      <c r="G642" s="226" t="s">
        <v>17</v>
      </c>
      <c r="H642" s="226" t="s">
        <v>17</v>
      </c>
      <c r="I642" s="226">
        <v>0.0508</v>
      </c>
      <c r="J642" s="227">
        <v>0.003</v>
      </c>
      <c r="K642" s="227">
        <f>4/1000</f>
        <v>0.004</v>
      </c>
      <c r="L642" s="227">
        <v>0.025</v>
      </c>
      <c r="M642" s="227"/>
      <c r="N642" s="55"/>
      <c r="O642" s="169"/>
      <c r="P642" s="169"/>
      <c r="Q642" s="169"/>
      <c r="R642" s="169"/>
      <c r="S642" s="169"/>
      <c r="T642" s="169"/>
      <c r="U642" s="169">
        <f>($L642/I642)-1</f>
        <v>-0.5078740157480315</v>
      </c>
      <c r="V642" s="169">
        <f>($L642/J642)-1</f>
        <v>7.333333333333334</v>
      </c>
      <c r="W642" s="169">
        <f>($L642/K642)-1</f>
        <v>5.25</v>
      </c>
    </row>
    <row r="643" spans="1:23" ht="12.75">
      <c r="A643" s="165" t="s">
        <v>469</v>
      </c>
      <c r="B643" s="151"/>
      <c r="C643" s="225" t="s">
        <v>17</v>
      </c>
      <c r="D643" s="225" t="s">
        <v>17</v>
      </c>
      <c r="E643" s="225" t="s">
        <v>17</v>
      </c>
      <c r="F643" s="226" t="s">
        <v>17</v>
      </c>
      <c r="G643" s="226" t="s">
        <v>17</v>
      </c>
      <c r="H643" s="226" t="s">
        <v>17</v>
      </c>
      <c r="I643" s="226" t="s">
        <v>17</v>
      </c>
      <c r="J643" s="225" t="s">
        <v>17</v>
      </c>
      <c r="K643" s="226" t="s">
        <v>17</v>
      </c>
      <c r="L643" s="226"/>
      <c r="M643" s="226"/>
      <c r="N643" s="55"/>
      <c r="O643" s="225" t="s">
        <v>17</v>
      </c>
      <c r="P643" s="225" t="s">
        <v>17</v>
      </c>
      <c r="Q643" s="225" t="s">
        <v>17</v>
      </c>
      <c r="R643" s="225" t="s">
        <v>17</v>
      </c>
      <c r="S643" s="225" t="s">
        <v>17</v>
      </c>
      <c r="T643" s="225"/>
      <c r="U643" s="225" t="s">
        <v>17</v>
      </c>
      <c r="V643" s="225" t="s">
        <v>17</v>
      </c>
      <c r="W643" s="225" t="s">
        <v>17</v>
      </c>
    </row>
    <row r="644" spans="1:23" ht="12.75">
      <c r="A644" s="165" t="s">
        <v>470</v>
      </c>
      <c r="B644" s="151"/>
      <c r="C644" s="225">
        <v>0.17</v>
      </c>
      <c r="D644" s="225">
        <v>0.03</v>
      </c>
      <c r="E644" s="225" t="s">
        <v>17</v>
      </c>
      <c r="F644" s="226">
        <v>0.24</v>
      </c>
      <c r="G644" s="226">
        <v>0.034</v>
      </c>
      <c r="H644" s="226" t="s">
        <v>17</v>
      </c>
      <c r="I644" s="226">
        <v>0.0077</v>
      </c>
      <c r="J644" s="225" t="s">
        <v>17</v>
      </c>
      <c r="K644" s="226">
        <f>90/1000</f>
        <v>0.09</v>
      </c>
      <c r="L644" s="226"/>
      <c r="M644" s="226"/>
      <c r="N644" s="55"/>
      <c r="O644" s="169"/>
      <c r="P644" s="169"/>
      <c r="Q644" s="169"/>
      <c r="R644" s="169"/>
      <c r="S644" s="169"/>
      <c r="T644" s="169"/>
      <c r="U644" s="169"/>
      <c r="V644" s="169"/>
      <c r="W644" s="169"/>
    </row>
    <row r="645" spans="1:23" ht="12.75">
      <c r="A645" s="165" t="s">
        <v>471</v>
      </c>
      <c r="B645" s="151"/>
      <c r="C645" s="225" t="s">
        <v>498</v>
      </c>
      <c r="D645" s="225" t="s">
        <v>17</v>
      </c>
      <c r="E645" s="225" t="s">
        <v>17</v>
      </c>
      <c r="F645" s="226" t="s">
        <v>498</v>
      </c>
      <c r="G645" s="226" t="s">
        <v>491</v>
      </c>
      <c r="H645" s="226" t="s">
        <v>17</v>
      </c>
      <c r="I645" s="226" t="s">
        <v>491</v>
      </c>
      <c r="J645" s="226">
        <v>0.012</v>
      </c>
      <c r="K645" s="227">
        <f>2/1000</f>
        <v>0.002</v>
      </c>
      <c r="L645" s="227">
        <v>0.005</v>
      </c>
      <c r="M645" s="227"/>
      <c r="N645" s="55"/>
      <c r="O645" s="169"/>
      <c r="P645" s="169"/>
      <c r="Q645" s="169"/>
      <c r="R645" s="169"/>
      <c r="S645" s="169"/>
      <c r="T645" s="169"/>
      <c r="U645" s="169"/>
      <c r="V645" s="169">
        <f>($L645/J645)-1</f>
        <v>-0.5833333333333333</v>
      </c>
      <c r="W645" s="169">
        <f>($L645/K645)-1</f>
        <v>1.5</v>
      </c>
    </row>
    <row r="646" spans="1:23" ht="12.75">
      <c r="A646" s="165" t="s">
        <v>499</v>
      </c>
      <c r="B646" s="151"/>
      <c r="C646" s="225" t="s">
        <v>17</v>
      </c>
      <c r="D646" s="225" t="s">
        <v>17</v>
      </c>
      <c r="E646" s="225" t="s">
        <v>17</v>
      </c>
      <c r="F646" s="225" t="s">
        <v>17</v>
      </c>
      <c r="G646" s="225" t="s">
        <v>17</v>
      </c>
      <c r="H646" s="225" t="s">
        <v>17</v>
      </c>
      <c r="I646" s="225" t="s">
        <v>17</v>
      </c>
      <c r="J646" s="227">
        <v>0.097</v>
      </c>
      <c r="K646" s="227">
        <f>5/1000</f>
        <v>0.005</v>
      </c>
      <c r="L646" s="227"/>
      <c r="M646" s="227"/>
      <c r="N646" s="55"/>
      <c r="O646" s="225" t="s">
        <v>17</v>
      </c>
      <c r="P646" s="225" t="s">
        <v>17</v>
      </c>
      <c r="Q646" s="225" t="s">
        <v>17</v>
      </c>
      <c r="R646" s="225" t="s">
        <v>17</v>
      </c>
      <c r="S646" s="225" t="s">
        <v>17</v>
      </c>
      <c r="T646" s="225"/>
      <c r="U646" s="225" t="s">
        <v>17</v>
      </c>
      <c r="V646" s="225" t="s">
        <v>17</v>
      </c>
      <c r="W646" s="225" t="s">
        <v>17</v>
      </c>
    </row>
    <row r="647" spans="1:23" ht="12.75">
      <c r="A647" s="165" t="s">
        <v>488</v>
      </c>
      <c r="B647" s="151"/>
      <c r="C647" s="225" t="s">
        <v>17</v>
      </c>
      <c r="D647" s="225" t="s">
        <v>17</v>
      </c>
      <c r="E647" s="225" t="s">
        <v>17</v>
      </c>
      <c r="F647" s="225" t="s">
        <v>17</v>
      </c>
      <c r="G647" s="225" t="s">
        <v>17</v>
      </c>
      <c r="H647" s="225" t="s">
        <v>17</v>
      </c>
      <c r="I647" s="225" t="s">
        <v>17</v>
      </c>
      <c r="J647" s="227" t="s">
        <v>17</v>
      </c>
      <c r="K647" s="227">
        <f>6/1000</f>
        <v>0.006</v>
      </c>
      <c r="L647" s="227"/>
      <c r="M647" s="227"/>
      <c r="N647" s="55"/>
      <c r="O647" s="225" t="s">
        <v>17</v>
      </c>
      <c r="P647" s="225" t="s">
        <v>17</v>
      </c>
      <c r="Q647" s="225" t="s">
        <v>17</v>
      </c>
      <c r="R647" s="225" t="s">
        <v>17</v>
      </c>
      <c r="S647" s="225" t="s">
        <v>17</v>
      </c>
      <c r="T647" s="225"/>
      <c r="U647" s="225" t="s">
        <v>17</v>
      </c>
      <c r="V647" s="225" t="s">
        <v>17</v>
      </c>
      <c r="W647" s="225" t="s">
        <v>17</v>
      </c>
    </row>
    <row r="648" spans="1:23" ht="12.75">
      <c r="A648" s="165" t="s">
        <v>475</v>
      </c>
      <c r="B648" s="151"/>
      <c r="C648" s="225" t="s">
        <v>17</v>
      </c>
      <c r="D648" s="225" t="s">
        <v>17</v>
      </c>
      <c r="E648" s="225" t="s">
        <v>17</v>
      </c>
      <c r="F648" s="225" t="s">
        <v>17</v>
      </c>
      <c r="G648" s="225" t="s">
        <v>17</v>
      </c>
      <c r="H648" s="225" t="s">
        <v>17</v>
      </c>
      <c r="I648" s="225" t="s">
        <v>17</v>
      </c>
      <c r="J648" s="227">
        <v>0.014</v>
      </c>
      <c r="K648" s="227">
        <f>9/1000</f>
        <v>0.009</v>
      </c>
      <c r="L648" s="227"/>
      <c r="M648" s="227"/>
      <c r="N648" s="55"/>
      <c r="O648" s="225" t="s">
        <v>17</v>
      </c>
      <c r="P648" s="225" t="s">
        <v>17</v>
      </c>
      <c r="Q648" s="225" t="s">
        <v>17</v>
      </c>
      <c r="R648" s="225" t="s">
        <v>17</v>
      </c>
      <c r="S648" s="225" t="s">
        <v>17</v>
      </c>
      <c r="T648" s="225"/>
      <c r="U648" s="225" t="s">
        <v>17</v>
      </c>
      <c r="V648" s="225" t="s">
        <v>17</v>
      </c>
      <c r="W648" s="225" t="s">
        <v>17</v>
      </c>
    </row>
    <row r="649" spans="1:23" ht="12.75">
      <c r="A649" s="165" t="s">
        <v>480</v>
      </c>
      <c r="B649" s="151"/>
      <c r="C649" s="225" t="s">
        <v>17</v>
      </c>
      <c r="D649" s="225" t="s">
        <v>17</v>
      </c>
      <c r="E649" s="225" t="s">
        <v>17</v>
      </c>
      <c r="F649" s="225" t="s">
        <v>17</v>
      </c>
      <c r="G649" s="225" t="s">
        <v>17</v>
      </c>
      <c r="H649" s="225" t="s">
        <v>17</v>
      </c>
      <c r="I649" s="225" t="s">
        <v>17</v>
      </c>
      <c r="J649" s="227">
        <v>0.003</v>
      </c>
      <c r="K649" s="226" t="s">
        <v>17</v>
      </c>
      <c r="L649" s="226"/>
      <c r="M649" s="226"/>
      <c r="N649" s="55"/>
      <c r="O649" s="225" t="s">
        <v>17</v>
      </c>
      <c r="P649" s="225" t="s">
        <v>17</v>
      </c>
      <c r="Q649" s="225" t="s">
        <v>17</v>
      </c>
      <c r="R649" s="225" t="s">
        <v>17</v>
      </c>
      <c r="S649" s="225" t="s">
        <v>17</v>
      </c>
      <c r="T649" s="225"/>
      <c r="U649" s="225" t="s">
        <v>17</v>
      </c>
      <c r="V649" s="225" t="s">
        <v>17</v>
      </c>
      <c r="W649" s="225" t="s">
        <v>17</v>
      </c>
    </row>
    <row r="650" spans="1:23" ht="12.75">
      <c r="A650" s="151"/>
      <c r="B650" s="151"/>
      <c r="C650" s="167"/>
      <c r="D650" s="167"/>
      <c r="E650" s="167"/>
      <c r="F650" s="222"/>
      <c r="G650" s="222"/>
      <c r="H650" s="222"/>
      <c r="I650" s="222"/>
      <c r="J650" s="222"/>
      <c r="K650" s="222"/>
      <c r="L650" s="222"/>
      <c r="M650" s="222"/>
      <c r="N650" s="55"/>
      <c r="O650" s="166"/>
      <c r="P650" s="166"/>
      <c r="Q650" s="166"/>
      <c r="R650" s="166"/>
      <c r="S650" s="166"/>
      <c r="T650" s="166"/>
      <c r="U650" s="166"/>
      <c r="V650" s="166"/>
      <c r="W650" s="166"/>
    </row>
    <row r="651" spans="1:23" ht="12.75">
      <c r="A651" s="151" t="s">
        <v>234</v>
      </c>
      <c r="B651" s="151"/>
      <c r="C651" s="167">
        <v>0.17</v>
      </c>
      <c r="D651" s="167">
        <v>0.03</v>
      </c>
      <c r="E651" s="167">
        <v>0.2521</v>
      </c>
      <c r="F651" s="222">
        <v>0.24</v>
      </c>
      <c r="G651" s="222">
        <v>0.0364974527677941</v>
      </c>
      <c r="H651" s="222" t="s">
        <v>17</v>
      </c>
      <c r="I651" s="222">
        <v>0.066</v>
      </c>
      <c r="J651" s="222">
        <v>0.13</v>
      </c>
      <c r="K651" s="245">
        <f>SUM(K642:K648)</f>
        <v>0.116</v>
      </c>
      <c r="L651" s="245">
        <v>0.03</v>
      </c>
      <c r="M651" s="245"/>
      <c r="N651" s="55"/>
      <c r="O651" s="169">
        <f>($L651/C651)-1</f>
        <v>-0.8235294117647058</v>
      </c>
      <c r="P651" s="169">
        <f aca="true" t="shared" si="77" ref="P651:W651">($L651/D651)-1</f>
        <v>0</v>
      </c>
      <c r="Q651" s="169">
        <f t="shared" si="77"/>
        <v>-0.8809996033320111</v>
      </c>
      <c r="R651" s="169">
        <f t="shared" si="77"/>
        <v>-0.875</v>
      </c>
      <c r="S651" s="169">
        <f t="shared" si="77"/>
        <v>-0.17802482844850887</v>
      </c>
      <c r="T651" s="169"/>
      <c r="U651" s="169">
        <f t="shared" si="77"/>
        <v>-0.5454545454545454</v>
      </c>
      <c r="V651" s="169">
        <f t="shared" si="77"/>
        <v>-0.7692307692307693</v>
      </c>
      <c r="W651" s="169">
        <f t="shared" si="77"/>
        <v>-0.7413793103448276</v>
      </c>
    </row>
    <row r="652" spans="1:23" ht="12.75">
      <c r="A652" s="151"/>
      <c r="B652" s="151"/>
      <c r="C652" s="167"/>
      <c r="D652" s="167"/>
      <c r="E652" s="167"/>
      <c r="F652" s="222"/>
      <c r="G652" s="222"/>
      <c r="H652" s="222"/>
      <c r="I652" s="222"/>
      <c r="J652" s="222"/>
      <c r="K652" s="222"/>
      <c r="L652" s="222"/>
      <c r="M652" s="222"/>
      <c r="N652" s="55"/>
      <c r="O652" s="166"/>
      <c r="P652" s="166"/>
      <c r="Q652" s="166"/>
      <c r="R652" s="166"/>
      <c r="S652" s="166"/>
      <c r="T652" s="166"/>
      <c r="U652" s="166"/>
      <c r="V652" s="166"/>
      <c r="W652" s="166"/>
    </row>
    <row r="653" spans="1:23" ht="12.75">
      <c r="A653" s="151" t="s">
        <v>153</v>
      </c>
      <c r="B653" s="151"/>
      <c r="C653" s="166" t="s">
        <v>17</v>
      </c>
      <c r="D653" s="166" t="s">
        <v>17</v>
      </c>
      <c r="E653" s="166" t="s">
        <v>17</v>
      </c>
      <c r="F653" s="166">
        <v>0.04</v>
      </c>
      <c r="G653" s="222">
        <v>0.08148822605735759</v>
      </c>
      <c r="H653" s="222" t="s">
        <v>17</v>
      </c>
      <c r="I653" s="222">
        <v>0.1805</v>
      </c>
      <c r="J653" s="222">
        <v>0.016</v>
      </c>
      <c r="K653" s="222">
        <f>'[1]Table 9'!O178/1000</f>
        <v>0.211</v>
      </c>
      <c r="L653" s="222">
        <v>0.057</v>
      </c>
      <c r="M653" s="222"/>
      <c r="N653" s="55"/>
      <c r="O653" s="169"/>
      <c r="P653" s="169"/>
      <c r="Q653" s="169"/>
      <c r="R653" s="169">
        <f aca="true" t="shared" si="78" ref="R653:W653">($L653/F653)-1</f>
        <v>0.42500000000000004</v>
      </c>
      <c r="S653" s="169">
        <f t="shared" si="78"/>
        <v>-0.3005124450754507</v>
      </c>
      <c r="T653" s="169"/>
      <c r="U653" s="169">
        <f t="shared" si="78"/>
        <v>-0.6842105263157894</v>
      </c>
      <c r="V653" s="169">
        <f t="shared" si="78"/>
        <v>2.5625</v>
      </c>
      <c r="W653" s="169">
        <f t="shared" si="78"/>
        <v>-0.7298578199052133</v>
      </c>
    </row>
    <row r="654" spans="1:23" ht="12.75">
      <c r="A654" s="151"/>
      <c r="B654" s="151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55"/>
      <c r="O654" s="166"/>
      <c r="P654" s="166"/>
      <c r="Q654" s="166"/>
      <c r="R654" s="166"/>
      <c r="S654" s="166"/>
      <c r="T654" s="166"/>
      <c r="U654" s="166"/>
      <c r="V654" s="166"/>
      <c r="W654" s="166"/>
    </row>
    <row r="655" spans="1:23" ht="12.75">
      <c r="A655" s="151" t="s">
        <v>419</v>
      </c>
      <c r="B655" s="151"/>
      <c r="C655" s="166" t="s">
        <v>17</v>
      </c>
      <c r="D655" s="166" t="s">
        <v>17</v>
      </c>
      <c r="E655" s="166" t="s">
        <v>17</v>
      </c>
      <c r="F655" s="166" t="s">
        <v>17</v>
      </c>
      <c r="G655" s="166" t="s">
        <v>17</v>
      </c>
      <c r="H655" s="166" t="s">
        <v>17</v>
      </c>
      <c r="I655" s="166">
        <v>0.1721</v>
      </c>
      <c r="J655" s="166" t="s">
        <v>17</v>
      </c>
      <c r="K655" s="166" t="s">
        <v>17</v>
      </c>
      <c r="L655" s="166">
        <v>0.069</v>
      </c>
      <c r="M655" s="166"/>
      <c r="N655" s="55"/>
      <c r="O655" s="169"/>
      <c r="P655" s="169"/>
      <c r="Q655" s="169"/>
      <c r="R655" s="169"/>
      <c r="S655" s="169"/>
      <c r="T655" s="169"/>
      <c r="U655" s="169"/>
      <c r="V655" s="169"/>
      <c r="W655" s="169"/>
    </row>
    <row r="656" spans="1:23" ht="12.75">
      <c r="A656" s="151"/>
      <c r="B656" s="151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55"/>
      <c r="O656" s="166"/>
      <c r="P656" s="166"/>
      <c r="Q656" s="166"/>
      <c r="R656" s="166"/>
      <c r="S656" s="166"/>
      <c r="T656" s="166"/>
      <c r="U656" s="166"/>
      <c r="V656" s="166"/>
      <c r="W656" s="166"/>
    </row>
    <row r="657" spans="1:23" ht="12.75">
      <c r="A657" s="151" t="s">
        <v>477</v>
      </c>
      <c r="B657" s="151"/>
      <c r="C657" s="167">
        <v>0.5</v>
      </c>
      <c r="D657" s="167">
        <v>0.41</v>
      </c>
      <c r="E657" s="167">
        <v>0.2948</v>
      </c>
      <c r="F657" s="222">
        <v>0.3</v>
      </c>
      <c r="G657" s="222">
        <v>0.282474976077626</v>
      </c>
      <c r="H657" s="222" t="s">
        <v>17</v>
      </c>
      <c r="I657" s="222">
        <v>0.1273</v>
      </c>
      <c r="J657" s="166" t="s">
        <v>17</v>
      </c>
      <c r="K657" s="222" t="s">
        <v>17</v>
      </c>
      <c r="L657" s="222"/>
      <c r="M657" s="222"/>
      <c r="N657" s="55"/>
      <c r="O657" s="166" t="s">
        <v>17</v>
      </c>
      <c r="P657" s="166" t="s">
        <v>17</v>
      </c>
      <c r="Q657" s="166" t="s">
        <v>17</v>
      </c>
      <c r="R657" s="166" t="s">
        <v>17</v>
      </c>
      <c r="S657" s="166" t="s">
        <v>17</v>
      </c>
      <c r="T657" s="166"/>
      <c r="U657" s="166" t="s">
        <v>17</v>
      </c>
      <c r="V657" s="166" t="s">
        <v>17</v>
      </c>
      <c r="W657" s="166" t="s">
        <v>17</v>
      </c>
    </row>
    <row r="658" spans="1:23" ht="12.75">
      <c r="A658" s="151"/>
      <c r="B658" s="151"/>
      <c r="C658" s="167"/>
      <c r="D658" s="167"/>
      <c r="E658" s="167"/>
      <c r="F658" s="222"/>
      <c r="G658" s="222"/>
      <c r="H658" s="222"/>
      <c r="I658" s="222"/>
      <c r="J658" s="222"/>
      <c r="K658" s="222"/>
      <c r="L658" s="222"/>
      <c r="M658" s="222"/>
      <c r="N658" s="55"/>
      <c r="O658" s="166"/>
      <c r="P658" s="166"/>
      <c r="Q658" s="166"/>
      <c r="R658" s="166"/>
      <c r="S658" s="166"/>
      <c r="T658" s="166"/>
      <c r="U658" s="166"/>
      <c r="V658" s="166"/>
      <c r="W658" s="166"/>
    </row>
    <row r="659" spans="1:23" ht="12.75">
      <c r="A659" s="151" t="s">
        <v>155</v>
      </c>
      <c r="B659" s="151"/>
      <c r="C659" s="167" t="s">
        <v>490</v>
      </c>
      <c r="D659" s="167">
        <v>0.54</v>
      </c>
      <c r="E659" s="167">
        <v>0.8627</v>
      </c>
      <c r="F659" s="222">
        <v>0.36</v>
      </c>
      <c r="G659" s="222">
        <v>1.22346382010421</v>
      </c>
      <c r="H659" s="222" t="s">
        <v>17</v>
      </c>
      <c r="I659" s="222" t="s">
        <v>17</v>
      </c>
      <c r="J659" s="222">
        <v>0.475</v>
      </c>
      <c r="K659" s="222">
        <f>'[1]Table 9'!O230/1000</f>
        <v>2.487</v>
      </c>
      <c r="L659" s="222">
        <v>0.443</v>
      </c>
      <c r="M659" s="222"/>
      <c r="N659" s="55"/>
      <c r="O659" s="169"/>
      <c r="P659" s="169">
        <f aca="true" t="shared" si="79" ref="P659:W659">($L659/D659)-1</f>
        <v>-0.1796296296296297</v>
      </c>
      <c r="Q659" s="169">
        <f t="shared" si="79"/>
        <v>-0.4864958850121711</v>
      </c>
      <c r="R659" s="169">
        <f t="shared" si="79"/>
        <v>0.23055555555555562</v>
      </c>
      <c r="S659" s="169">
        <f t="shared" si="79"/>
        <v>-0.6379132813569699</v>
      </c>
      <c r="T659" s="169"/>
      <c r="U659" s="169"/>
      <c r="V659" s="169">
        <f t="shared" si="79"/>
        <v>-0.06736842105263152</v>
      </c>
      <c r="W659" s="169">
        <f t="shared" si="79"/>
        <v>-0.8218737434660233</v>
      </c>
    </row>
    <row r="660" spans="1:23" ht="12.75">
      <c r="A660" s="151"/>
      <c r="B660" s="151"/>
      <c r="C660" s="167"/>
      <c r="D660" s="167"/>
      <c r="E660" s="167"/>
      <c r="F660" s="222"/>
      <c r="G660" s="222"/>
      <c r="H660" s="222"/>
      <c r="I660" s="222"/>
      <c r="J660" s="222"/>
      <c r="K660" s="222"/>
      <c r="L660" s="222"/>
      <c r="M660" s="222"/>
      <c r="N660" s="55"/>
      <c r="O660" s="166"/>
      <c r="P660" s="166"/>
      <c r="Q660" s="166"/>
      <c r="R660" s="166"/>
      <c r="S660" s="166"/>
      <c r="T660" s="166"/>
      <c r="U660" s="166"/>
      <c r="V660" s="166"/>
      <c r="W660" s="166"/>
    </row>
    <row r="661" spans="1:23" ht="12.75">
      <c r="A661" s="151"/>
      <c r="B661" s="151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55"/>
      <c r="O661" s="166"/>
      <c r="P661" s="166"/>
      <c r="Q661" s="166"/>
      <c r="R661" s="166"/>
      <c r="S661" s="166"/>
      <c r="T661" s="166"/>
      <c r="U661" s="166"/>
      <c r="V661" s="166"/>
      <c r="W661" s="166"/>
    </row>
    <row r="662" spans="1:23" ht="13.5">
      <c r="A662" s="170" t="s">
        <v>168</v>
      </c>
      <c r="B662" s="170"/>
      <c r="C662" s="236">
        <v>126.55</v>
      </c>
      <c r="D662" s="236">
        <v>123.55</v>
      </c>
      <c r="E662" s="236">
        <v>112.708</v>
      </c>
      <c r="F662" s="248">
        <v>196.23</v>
      </c>
      <c r="G662" s="248">
        <v>192.561</v>
      </c>
      <c r="H662" s="248" t="s">
        <v>17</v>
      </c>
      <c r="I662" s="248">
        <v>248.72</v>
      </c>
      <c r="J662" s="248">
        <v>196.025</v>
      </c>
      <c r="K662" s="248">
        <f>K636+K638+K651+K653+K659</f>
        <v>134.29600000000002</v>
      </c>
      <c r="L662" s="248">
        <v>49.162</v>
      </c>
      <c r="M662" s="249"/>
      <c r="N662" s="228"/>
      <c r="O662" s="303">
        <f>($L662/C662)-1</f>
        <v>-0.6115211378901619</v>
      </c>
      <c r="P662" s="303">
        <f aca="true" t="shared" si="80" ref="P662:W662">($L662/D662)-1</f>
        <v>-0.6020882233913396</v>
      </c>
      <c r="Q662" s="303">
        <f t="shared" si="80"/>
        <v>-0.5638109096071264</v>
      </c>
      <c r="R662" s="303">
        <f t="shared" si="80"/>
        <v>-0.7494674616521428</v>
      </c>
      <c r="S662" s="303">
        <f t="shared" si="80"/>
        <v>-0.7446938892091337</v>
      </c>
      <c r="T662" s="303"/>
      <c r="U662" s="303">
        <f t="shared" si="80"/>
        <v>-0.8023399807011901</v>
      </c>
      <c r="V662" s="303">
        <f t="shared" si="80"/>
        <v>-0.7492054584874379</v>
      </c>
      <c r="W662" s="303">
        <f t="shared" si="80"/>
        <v>-0.6339280395544171</v>
      </c>
    </row>
    <row r="663" spans="1:23" ht="12.75">
      <c r="A663" s="151"/>
      <c r="B663" s="151"/>
      <c r="C663" s="167"/>
      <c r="D663" s="167"/>
      <c r="E663" s="167"/>
      <c r="F663" s="222"/>
      <c r="G663" s="222"/>
      <c r="H663" s="222"/>
      <c r="I663" s="222"/>
      <c r="J663" s="222"/>
      <c r="K663" s="222"/>
      <c r="L663" s="222"/>
      <c r="M663" s="222"/>
      <c r="N663" s="55"/>
      <c r="O663" s="166"/>
      <c r="P663" s="166"/>
      <c r="Q663" s="166"/>
      <c r="R663" s="166"/>
      <c r="S663" s="166"/>
      <c r="T663" s="166"/>
      <c r="U663" s="166"/>
      <c r="V663" s="166"/>
      <c r="W663" s="166"/>
    </row>
    <row r="664" spans="1:23" ht="12.75">
      <c r="A664" s="151" t="s">
        <v>478</v>
      </c>
      <c r="B664" s="151"/>
      <c r="C664" s="168">
        <v>7863</v>
      </c>
      <c r="D664" s="168">
        <v>6540</v>
      </c>
      <c r="E664" s="168">
        <v>5913</v>
      </c>
      <c r="F664" s="168">
        <v>5961</v>
      </c>
      <c r="G664" s="168">
        <v>5515</v>
      </c>
      <c r="H664" s="168" t="s">
        <v>17</v>
      </c>
      <c r="I664" s="168">
        <v>4741</v>
      </c>
      <c r="J664" s="168">
        <v>4516.701548393704</v>
      </c>
      <c r="K664" s="168">
        <f>'[1]Table 3'!G20</f>
        <v>3984.494190205206</v>
      </c>
      <c r="L664" s="168">
        <v>4308</v>
      </c>
      <c r="M664" s="168"/>
      <c r="N664" s="55"/>
      <c r="O664" s="169">
        <f>($L664/C664)-1</f>
        <v>-0.45211751239984743</v>
      </c>
      <c r="P664" s="169">
        <f aca="true" t="shared" si="81" ref="P664:W664">($L664/D664)-1</f>
        <v>-0.3412844036697248</v>
      </c>
      <c r="Q664" s="169">
        <f t="shared" si="81"/>
        <v>-0.2714358193810249</v>
      </c>
      <c r="R664" s="169">
        <f t="shared" si="81"/>
        <v>-0.27730246602918973</v>
      </c>
      <c r="S664" s="169">
        <f t="shared" si="81"/>
        <v>-0.21885766092475067</v>
      </c>
      <c r="T664" s="169"/>
      <c r="U664" s="169">
        <f t="shared" si="81"/>
        <v>-0.09133094283906351</v>
      </c>
      <c r="V664" s="169">
        <f t="shared" si="81"/>
        <v>-0.046206628035435626</v>
      </c>
      <c r="W664" s="169">
        <f t="shared" si="81"/>
        <v>0.08119118622133903</v>
      </c>
    </row>
    <row r="665" spans="1:23" ht="12.75">
      <c r="A665" s="151"/>
      <c r="B665" s="151"/>
      <c r="C665" s="304"/>
      <c r="D665" s="304"/>
      <c r="E665" s="304"/>
      <c r="F665" s="305"/>
      <c r="G665" s="305"/>
      <c r="H665" s="305"/>
      <c r="I665" s="305"/>
      <c r="J665" s="305"/>
      <c r="K665" s="305"/>
      <c r="L665" s="305"/>
      <c r="M665" s="305"/>
      <c r="N665" s="151"/>
      <c r="O665" s="188"/>
      <c r="P665" s="188"/>
      <c r="Q665" s="188"/>
      <c r="R665" s="151"/>
      <c r="S665" s="15"/>
      <c r="T665" s="15"/>
      <c r="U665" s="15"/>
      <c r="V665" s="15"/>
      <c r="W665" s="15"/>
    </row>
    <row r="666" spans="1:23" ht="12.75">
      <c r="A666" s="151" t="s">
        <v>492</v>
      </c>
      <c r="B666" s="151"/>
      <c r="C666" s="151"/>
      <c r="D666" s="151"/>
      <c r="E666" s="151"/>
      <c r="F666" s="208"/>
      <c r="G666" s="208"/>
      <c r="H666" s="208"/>
      <c r="I666" s="208"/>
      <c r="J666" s="208"/>
      <c r="K666" s="208"/>
      <c r="L666" s="208"/>
      <c r="M666" s="208"/>
      <c r="N666" s="151"/>
      <c r="O666" s="188"/>
      <c r="P666" s="188"/>
      <c r="Q666" s="188"/>
      <c r="R666" s="151"/>
      <c r="S666" s="15"/>
      <c r="T666" s="15"/>
      <c r="U666" s="15"/>
      <c r="V666" s="15"/>
      <c r="W666" s="15"/>
    </row>
    <row r="667" spans="1:23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W677" s="15"/>
    </row>
    <row r="678" spans="1:23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W678" s="15"/>
    </row>
    <row r="679" spans="1:23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W679" s="15"/>
    </row>
    <row r="680" spans="1:23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W680" s="15"/>
    </row>
    <row r="681" spans="1:23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W681" s="15"/>
    </row>
    <row r="682" spans="1:23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W682" s="15"/>
    </row>
    <row r="683" spans="1:23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W683" s="15"/>
    </row>
    <row r="684" spans="1:23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W684" s="15"/>
    </row>
    <row r="685" spans="1:23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W685" s="15"/>
    </row>
    <row r="686" spans="1:23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W686" s="15"/>
    </row>
    <row r="687" spans="1:23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W687" s="15"/>
    </row>
    <row r="688" spans="1:23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W688" s="15"/>
    </row>
    <row r="689" spans="1:23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W689" s="15"/>
    </row>
    <row r="690" spans="1:23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W690" s="15"/>
    </row>
    <row r="691" spans="1:23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W691" s="15"/>
    </row>
    <row r="692" spans="1:23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W692" s="15"/>
    </row>
    <row r="693" spans="1:23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W693" s="15"/>
    </row>
    <row r="694" ht="12.75">
      <c r="W694" s="15"/>
    </row>
    <row r="695" ht="12.75">
      <c r="W695" s="15"/>
    </row>
    <row r="696" ht="12.75">
      <c r="W696" s="15"/>
    </row>
    <row r="697" ht="12.75">
      <c r="W697" s="15"/>
    </row>
    <row r="698" ht="12.75">
      <c r="W698" s="15"/>
    </row>
    <row r="699" ht="12.75">
      <c r="W699" s="15"/>
    </row>
    <row r="700" ht="12.75">
      <c r="W700" s="15"/>
    </row>
    <row r="701" ht="12.75">
      <c r="W701" s="15"/>
    </row>
    <row r="702" ht="12.75">
      <c r="W702" s="15"/>
    </row>
    <row r="703" ht="12.75">
      <c r="W703" s="15"/>
    </row>
    <row r="704" ht="12.75">
      <c r="W704" s="15"/>
    </row>
    <row r="705" ht="12.75">
      <c r="W705" s="15"/>
    </row>
    <row r="706" ht="12.75">
      <c r="W706" s="15"/>
    </row>
    <row r="707" ht="12.75">
      <c r="W707" s="15"/>
    </row>
    <row r="708" ht="12.75">
      <c r="W708" s="15"/>
    </row>
    <row r="709" ht="12.75">
      <c r="W709" s="15"/>
    </row>
    <row r="710" ht="12.75">
      <c r="W710" s="15"/>
    </row>
    <row r="711" ht="12.75">
      <c r="W711" s="15"/>
    </row>
    <row r="712" ht="12.75">
      <c r="W712" s="15"/>
    </row>
    <row r="713" ht="12.75">
      <c r="W713" s="15"/>
    </row>
    <row r="714" ht="12.75">
      <c r="W714" s="15"/>
    </row>
    <row r="715" ht="12.75">
      <c r="W715" s="15"/>
    </row>
    <row r="716" ht="12.75">
      <c r="W716" s="15"/>
    </row>
    <row r="717" ht="12.75">
      <c r="W717" s="15"/>
    </row>
    <row r="718" ht="12.75">
      <c r="W718" s="15"/>
    </row>
    <row r="719" ht="12.75">
      <c r="W719" s="15"/>
    </row>
    <row r="720" ht="12.75">
      <c r="W720" s="15"/>
    </row>
    <row r="721" ht="12.75">
      <c r="W721" s="15"/>
    </row>
    <row r="722" ht="12.75">
      <c r="W722" s="15"/>
    </row>
    <row r="723" ht="12.75">
      <c r="W723" s="15"/>
    </row>
    <row r="724" ht="12.75">
      <c r="W724" s="15"/>
    </row>
    <row r="725" ht="12.75">
      <c r="W725" s="15"/>
    </row>
    <row r="726" ht="12.75">
      <c r="W726" s="15"/>
    </row>
    <row r="727" ht="12.75">
      <c r="W727" s="15"/>
    </row>
    <row r="728" ht="12.75">
      <c r="W728" s="15"/>
    </row>
    <row r="729" ht="12.75">
      <c r="W729" s="15"/>
    </row>
    <row r="730" ht="12.75">
      <c r="W730" s="15"/>
    </row>
    <row r="731" ht="12.75">
      <c r="W731" s="15"/>
    </row>
    <row r="732" ht="12.75">
      <c r="W732" s="15"/>
    </row>
    <row r="733" ht="12.75">
      <c r="W733" s="15"/>
    </row>
    <row r="734" ht="12.75">
      <c r="W734" s="15"/>
    </row>
    <row r="735" ht="12.75">
      <c r="W735" s="15"/>
    </row>
    <row r="736" ht="12.75">
      <c r="W736" s="15"/>
    </row>
    <row r="737" ht="12.75">
      <c r="W737" s="15"/>
    </row>
    <row r="738" ht="12.75">
      <c r="W738" s="15"/>
    </row>
    <row r="739" ht="12.75">
      <c r="W739" s="15"/>
    </row>
    <row r="740" ht="12.75">
      <c r="W740" s="15"/>
    </row>
    <row r="741" ht="12.75">
      <c r="W741" s="15"/>
    </row>
    <row r="742" ht="12.75">
      <c r="W742" s="15"/>
    </row>
    <row r="743" ht="12.75">
      <c r="W743" s="15"/>
    </row>
    <row r="744" ht="12.75">
      <c r="W744" s="15"/>
    </row>
    <row r="745" ht="12.75">
      <c r="W745" s="15"/>
    </row>
    <row r="746" ht="12.75">
      <c r="W746" s="15"/>
    </row>
    <row r="747" ht="12.75">
      <c r="W747" s="15"/>
    </row>
    <row r="748" ht="12.75">
      <c r="W748" s="15"/>
    </row>
    <row r="749" ht="12.75">
      <c r="W749" s="15"/>
    </row>
    <row r="750" ht="12.75">
      <c r="W750" s="15"/>
    </row>
    <row r="751" ht="12.75">
      <c r="W751" s="15"/>
    </row>
    <row r="752" ht="12.75">
      <c r="W752" s="15"/>
    </row>
    <row r="753" ht="12.75">
      <c r="W753" s="15"/>
    </row>
    <row r="754" ht="12.75">
      <c r="W754" s="15"/>
    </row>
    <row r="755" ht="12.75">
      <c r="W755" s="15"/>
    </row>
    <row r="756" ht="12.75">
      <c r="W756" s="15"/>
    </row>
    <row r="757" ht="12.75">
      <c r="W757" s="15"/>
    </row>
    <row r="758" ht="12.75">
      <c r="W758" s="15"/>
    </row>
    <row r="759" ht="12.75">
      <c r="W759" s="15"/>
    </row>
    <row r="760" ht="12.75">
      <c r="W760" s="15"/>
    </row>
    <row r="761" ht="12.75">
      <c r="W761" s="15"/>
    </row>
    <row r="762" ht="12.75">
      <c r="W762" s="15"/>
    </row>
    <row r="763" ht="12.75">
      <c r="W763" s="15"/>
    </row>
    <row r="764" ht="12.75">
      <c r="W764" s="15"/>
    </row>
    <row r="765" ht="12.75">
      <c r="W765" s="15"/>
    </row>
    <row r="766" ht="12.75">
      <c r="W766" s="15"/>
    </row>
    <row r="767" ht="12.75">
      <c r="W767" s="15"/>
    </row>
    <row r="768" ht="12.75">
      <c r="W768" s="15"/>
    </row>
    <row r="769" ht="12.75">
      <c r="W769" s="15"/>
    </row>
    <row r="770" ht="12.75">
      <c r="W770" s="15"/>
    </row>
    <row r="771" ht="12.75">
      <c r="W771" s="15"/>
    </row>
    <row r="772" ht="12.75">
      <c r="W772" s="15"/>
    </row>
    <row r="773" ht="12.75">
      <c r="W773" s="15"/>
    </row>
    <row r="774" ht="12.75">
      <c r="W774" s="15"/>
    </row>
    <row r="775" ht="12.75">
      <c r="W775" s="15"/>
    </row>
    <row r="776" ht="12.75">
      <c r="W776" s="15"/>
    </row>
    <row r="777" ht="12.75">
      <c r="W777" s="15"/>
    </row>
    <row r="778" ht="12.75">
      <c r="W778" s="15"/>
    </row>
    <row r="779" ht="12.75">
      <c r="W779" s="15"/>
    </row>
    <row r="780" ht="12.75">
      <c r="W780" s="15"/>
    </row>
    <row r="781" ht="12.75">
      <c r="W781" s="15"/>
    </row>
    <row r="782" ht="12.75">
      <c r="W782" s="15"/>
    </row>
    <row r="783" ht="12.75">
      <c r="W783" s="15"/>
    </row>
    <row r="784" ht="12.75">
      <c r="W784" s="15"/>
    </row>
    <row r="785" ht="12.75">
      <c r="W785" s="15"/>
    </row>
    <row r="786" ht="12.75">
      <c r="W786" s="15"/>
    </row>
    <row r="787" ht="12.75">
      <c r="W787" s="15"/>
    </row>
    <row r="788" ht="12.75">
      <c r="W788" s="15"/>
    </row>
    <row r="789" ht="12.75">
      <c r="W789" s="15"/>
    </row>
    <row r="790" ht="12.75">
      <c r="W790" s="15"/>
    </row>
    <row r="791" ht="12.75">
      <c r="W791" s="15"/>
    </row>
    <row r="792" ht="12.75">
      <c r="W792" s="15"/>
    </row>
    <row r="793" ht="12.75">
      <c r="W793" s="15"/>
    </row>
    <row r="794" ht="12.75">
      <c r="W794" s="15"/>
    </row>
    <row r="795" ht="12.75">
      <c r="W795" s="15"/>
    </row>
    <row r="796" ht="12.75">
      <c r="W796" s="15"/>
    </row>
    <row r="797" ht="12.75">
      <c r="W797" s="15"/>
    </row>
    <row r="798" ht="12.75">
      <c r="W798" s="15"/>
    </row>
    <row r="799" ht="12.75">
      <c r="W799" s="15"/>
    </row>
    <row r="800" ht="12.75">
      <c r="W800" s="15"/>
    </row>
    <row r="801" ht="12.75">
      <c r="W801" s="15"/>
    </row>
    <row r="802" ht="12.75">
      <c r="W802" s="15"/>
    </row>
    <row r="803" ht="12.75">
      <c r="W803" s="15"/>
    </row>
    <row r="804" ht="12.75">
      <c r="W804" s="15"/>
    </row>
    <row r="805" ht="12.75">
      <c r="W805" s="15"/>
    </row>
    <row r="806" ht="12.75">
      <c r="W806" s="15"/>
    </row>
    <row r="807" ht="12.75">
      <c r="W807" s="15"/>
    </row>
    <row r="808" ht="12.75">
      <c r="W808" s="15"/>
    </row>
    <row r="809" ht="12.75">
      <c r="W809" s="15"/>
    </row>
    <row r="810" ht="12.75">
      <c r="W810" s="15"/>
    </row>
    <row r="811" ht="12.75">
      <c r="W811" s="15"/>
    </row>
    <row r="812" ht="12.75">
      <c r="W812" s="15"/>
    </row>
    <row r="813" ht="12.75">
      <c r="W813" s="15"/>
    </row>
    <row r="814" ht="12.75">
      <c r="W814" s="15"/>
    </row>
    <row r="815" ht="12.75">
      <c r="W815" s="15"/>
    </row>
    <row r="816" ht="12.75">
      <c r="W816" s="15"/>
    </row>
    <row r="817" ht="12.75">
      <c r="W817" s="15"/>
    </row>
    <row r="818" ht="12.75">
      <c r="W818" s="15"/>
    </row>
    <row r="819" ht="12.75">
      <c r="W819" s="15"/>
    </row>
    <row r="820" ht="12.75">
      <c r="W820" s="15"/>
    </row>
    <row r="821" ht="12.75">
      <c r="W821" s="15"/>
    </row>
    <row r="822" ht="12.75">
      <c r="W822" s="15"/>
    </row>
    <row r="823" ht="12.75">
      <c r="W823" s="15"/>
    </row>
    <row r="824" ht="12.75">
      <c r="W824" s="15"/>
    </row>
    <row r="825" ht="12.75">
      <c r="W825" s="15"/>
    </row>
    <row r="826" ht="12.75">
      <c r="W826" s="15"/>
    </row>
    <row r="827" ht="12.75">
      <c r="W827" s="15"/>
    </row>
    <row r="828" ht="12.75">
      <c r="W828" s="15"/>
    </row>
    <row r="829" ht="12.75">
      <c r="W829" s="15"/>
    </row>
    <row r="830" ht="12.75">
      <c r="W830" s="15"/>
    </row>
    <row r="831" ht="12.75">
      <c r="W831" s="15"/>
    </row>
    <row r="832" ht="12.75">
      <c r="W832" s="15"/>
    </row>
    <row r="833" ht="12.75">
      <c r="W833" s="15"/>
    </row>
    <row r="834" ht="12.75">
      <c r="W834" s="15"/>
    </row>
    <row r="835" ht="12.75">
      <c r="W835" s="15"/>
    </row>
    <row r="836" ht="12.75">
      <c r="W836" s="15"/>
    </row>
    <row r="837" ht="12.75">
      <c r="W837" s="15"/>
    </row>
    <row r="838" ht="12.75">
      <c r="W838" s="15"/>
    </row>
    <row r="839" ht="12.75">
      <c r="W839" s="15"/>
    </row>
    <row r="840" ht="12.75">
      <c r="W840" s="15"/>
    </row>
    <row r="841" ht="12.75">
      <c r="W841" s="15"/>
    </row>
    <row r="842" ht="12.75">
      <c r="W842" s="15"/>
    </row>
    <row r="843" ht="12.75">
      <c r="W843" s="15"/>
    </row>
    <row r="844" ht="12.75">
      <c r="W844" s="15"/>
    </row>
    <row r="845" ht="12.75">
      <c r="W845" s="15"/>
    </row>
    <row r="846" ht="12.75">
      <c r="W846" s="15"/>
    </row>
    <row r="847" ht="12.75">
      <c r="W847" s="15"/>
    </row>
    <row r="848" ht="12.75">
      <c r="W848" s="15"/>
    </row>
    <row r="849" ht="12.75">
      <c r="W849" s="15"/>
    </row>
    <row r="850" ht="12.75">
      <c r="W850" s="15"/>
    </row>
    <row r="851" ht="12.75">
      <c r="W851" s="15"/>
    </row>
    <row r="852" ht="12.75">
      <c r="W852" s="15"/>
    </row>
    <row r="853" ht="12.75">
      <c r="W853" s="15"/>
    </row>
    <row r="854" ht="12.75">
      <c r="W854" s="15"/>
    </row>
    <row r="855" ht="12.75">
      <c r="W855" s="15"/>
    </row>
    <row r="856" ht="12.75">
      <c r="W856" s="15"/>
    </row>
    <row r="857" ht="12.75">
      <c r="W857" s="15"/>
    </row>
    <row r="858" ht="12.75">
      <c r="W858" s="15"/>
    </row>
    <row r="859" ht="12.75">
      <c r="W859" s="15"/>
    </row>
    <row r="860" ht="12.75">
      <c r="W860" s="15"/>
    </row>
    <row r="861" ht="12.75">
      <c r="W861" s="15"/>
    </row>
    <row r="862" ht="12.75">
      <c r="W862" s="15"/>
    </row>
    <row r="863" ht="12.75">
      <c r="W863" s="15"/>
    </row>
    <row r="864" ht="12.75">
      <c r="W864" s="15"/>
    </row>
    <row r="865" ht="12.75">
      <c r="W865" s="15"/>
    </row>
    <row r="866" ht="12.75">
      <c r="W866" s="15"/>
    </row>
    <row r="867" ht="12.75">
      <c r="W867" s="15"/>
    </row>
    <row r="868" ht="12.75">
      <c r="W868" s="15"/>
    </row>
    <row r="869" ht="12.75">
      <c r="W869" s="15"/>
    </row>
    <row r="870" ht="12.75">
      <c r="W870" s="15"/>
    </row>
    <row r="871" ht="12.75">
      <c r="W871" s="15"/>
    </row>
    <row r="872" ht="12.75">
      <c r="W872" s="15"/>
    </row>
    <row r="873" ht="12.75">
      <c r="W873" s="15"/>
    </row>
    <row r="874" ht="12.75">
      <c r="W874" s="15"/>
    </row>
    <row r="875" ht="12.75">
      <c r="W875" s="15"/>
    </row>
    <row r="876" ht="12.75">
      <c r="W876" s="15"/>
    </row>
    <row r="877" ht="12.75">
      <c r="W877" s="15"/>
    </row>
    <row r="878" ht="12.75">
      <c r="W878" s="15"/>
    </row>
    <row r="879" ht="12.75">
      <c r="W879" s="15"/>
    </row>
    <row r="880" ht="12.75">
      <c r="W880" s="15"/>
    </row>
    <row r="881" ht="12.75">
      <c r="W881" s="15"/>
    </row>
    <row r="882" ht="12.75">
      <c r="W882" s="15"/>
    </row>
    <row r="883" ht="12.75">
      <c r="W883" s="15"/>
    </row>
    <row r="884" ht="12.75">
      <c r="W884" s="15"/>
    </row>
    <row r="885" ht="12.75">
      <c r="W885" s="15"/>
    </row>
    <row r="886" ht="12.75">
      <c r="W886" s="15"/>
    </row>
    <row r="887" ht="12.75">
      <c r="W887" s="15"/>
    </row>
    <row r="888" ht="12.75">
      <c r="W888" s="15"/>
    </row>
    <row r="889" ht="12.75">
      <c r="W889" s="15"/>
    </row>
    <row r="890" ht="12.75">
      <c r="W890" s="15"/>
    </row>
    <row r="891" ht="12.75">
      <c r="W891" s="15"/>
    </row>
    <row r="892" ht="12.75">
      <c r="W892" s="15"/>
    </row>
    <row r="893" ht="12.75">
      <c r="W893" s="15"/>
    </row>
    <row r="894" ht="12.75">
      <c r="W894" s="15"/>
    </row>
    <row r="895" ht="12.75">
      <c r="W895" s="15"/>
    </row>
    <row r="896" ht="12.75">
      <c r="W896" s="15"/>
    </row>
    <row r="897" ht="12.75">
      <c r="W897" s="15"/>
    </row>
    <row r="898" ht="12.75">
      <c r="W898" s="15"/>
    </row>
    <row r="899" ht="12.75">
      <c r="W899" s="15"/>
    </row>
    <row r="900" ht="12.75">
      <c r="W900" s="15"/>
    </row>
    <row r="901" ht="12.75">
      <c r="W901" s="15"/>
    </row>
    <row r="902" ht="12.75">
      <c r="W902" s="15"/>
    </row>
    <row r="903" ht="12.75">
      <c r="W903" s="15"/>
    </row>
    <row r="904" ht="12.75">
      <c r="W904" s="15"/>
    </row>
    <row r="905" ht="12.75">
      <c r="W905" s="15"/>
    </row>
    <row r="906" ht="12.75">
      <c r="W906" s="15"/>
    </row>
    <row r="907" ht="12.75">
      <c r="W907" s="15"/>
    </row>
    <row r="908" ht="12.75">
      <c r="W908" s="15"/>
    </row>
    <row r="909" ht="12.75">
      <c r="W909" s="15"/>
    </row>
    <row r="910" ht="12.75">
      <c r="W910" s="15"/>
    </row>
    <row r="911" ht="12.75">
      <c r="W911" s="15"/>
    </row>
    <row r="912" ht="12.75">
      <c r="W912" s="15"/>
    </row>
  </sheetData>
  <sheetProtection/>
  <mergeCells count="38">
    <mergeCell ref="C631:K631"/>
    <mergeCell ref="O631:V631"/>
    <mergeCell ref="C563:K563"/>
    <mergeCell ref="O563:V563"/>
    <mergeCell ref="C593:K593"/>
    <mergeCell ref="O593:V593"/>
    <mergeCell ref="C495:K495"/>
    <mergeCell ref="O495:V495"/>
    <mergeCell ref="C531:K531"/>
    <mergeCell ref="O531:V531"/>
    <mergeCell ref="C419:K419"/>
    <mergeCell ref="O419:V419"/>
    <mergeCell ref="C459:K459"/>
    <mergeCell ref="O459:V459"/>
    <mergeCell ref="C350:F350"/>
    <mergeCell ref="I350:K350"/>
    <mergeCell ref="C381:K381"/>
    <mergeCell ref="O381:V381"/>
    <mergeCell ref="C288:G288"/>
    <mergeCell ref="J288:M288"/>
    <mergeCell ref="C319:F319"/>
    <mergeCell ref="I319:K319"/>
    <mergeCell ref="C225:K225"/>
    <mergeCell ref="O225:V225"/>
    <mergeCell ref="C256:G256"/>
    <mergeCell ref="J256:M256"/>
    <mergeCell ref="C160:K160"/>
    <mergeCell ref="O160:V160"/>
    <mergeCell ref="C193:K193"/>
    <mergeCell ref="O193:V193"/>
    <mergeCell ref="C85:K85"/>
    <mergeCell ref="O85:V85"/>
    <mergeCell ref="C127:K127"/>
    <mergeCell ref="O127:V127"/>
    <mergeCell ref="C3:K3"/>
    <mergeCell ref="O3:V3"/>
    <mergeCell ref="C45:K45"/>
    <mergeCell ref="O45:V4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Z307"/>
  <sheetViews>
    <sheetView zoomScale="75" zoomScaleNormal="75" zoomScalePageLayoutView="0" workbookViewId="0" topLeftCell="A1">
      <selection activeCell="M14" sqref="M14"/>
    </sheetView>
  </sheetViews>
  <sheetFormatPr defaultColWidth="9.140625" defaultRowHeight="12.75"/>
  <cols>
    <col min="1" max="1" width="34.421875" style="0" customWidth="1"/>
    <col min="2" max="3" width="13.140625" style="0" customWidth="1"/>
    <col min="5" max="5" width="11.140625" style="0" customWidth="1"/>
  </cols>
  <sheetData>
    <row r="1" spans="1:6" ht="12.75">
      <c r="A1" s="14" t="s">
        <v>548</v>
      </c>
      <c r="B1" s="15"/>
      <c r="C1" s="15"/>
      <c r="D1" s="15"/>
      <c r="E1" s="15"/>
      <c r="F1" s="15"/>
    </row>
    <row r="2" spans="1:17" ht="12.75">
      <c r="A2" s="15"/>
      <c r="B2" s="15"/>
      <c r="C2" s="15"/>
      <c r="D2" s="15"/>
      <c r="E2" s="15"/>
      <c r="F2" s="15"/>
      <c r="K2" s="110"/>
      <c r="L2" s="3"/>
      <c r="M2" s="3"/>
      <c r="N2" s="4"/>
      <c r="O2" s="3"/>
      <c r="P2" s="3"/>
      <c r="Q2" s="3"/>
    </row>
    <row r="3" spans="1:17" ht="12.75">
      <c r="A3" s="14" t="s">
        <v>500</v>
      </c>
      <c r="B3" s="18" t="s">
        <v>7</v>
      </c>
      <c r="C3" s="18" t="s">
        <v>501</v>
      </c>
      <c r="D3" s="17" t="s">
        <v>6</v>
      </c>
      <c r="E3" s="18" t="s">
        <v>166</v>
      </c>
      <c r="F3" s="15"/>
      <c r="K3" s="110"/>
      <c r="L3" s="3"/>
      <c r="M3" s="3"/>
      <c r="N3" s="4"/>
      <c r="O3" s="4"/>
      <c r="P3" s="4"/>
      <c r="Q3" s="4"/>
    </row>
    <row r="4" spans="1:17" ht="12.75">
      <c r="A4" s="15" t="s">
        <v>204</v>
      </c>
      <c r="B4" s="306" t="s">
        <v>539</v>
      </c>
      <c r="C4" s="5">
        <v>9703.193181818184</v>
      </c>
      <c r="D4" s="5">
        <v>1480.846590909091</v>
      </c>
      <c r="E4" s="5">
        <v>11184.039772727268</v>
      </c>
      <c r="F4" s="15"/>
      <c r="K4" s="110"/>
      <c r="L4" s="3"/>
      <c r="M4" s="3"/>
      <c r="N4" s="4"/>
      <c r="O4" s="4"/>
      <c r="P4" s="4"/>
      <c r="Q4" s="4"/>
    </row>
    <row r="5" spans="1:17" ht="12.75">
      <c r="A5" s="15" t="s">
        <v>205</v>
      </c>
      <c r="B5" s="306" t="s">
        <v>539</v>
      </c>
      <c r="C5" s="5">
        <v>10812.727272727272</v>
      </c>
      <c r="D5" s="306" t="s">
        <v>539</v>
      </c>
      <c r="E5" s="5">
        <v>10812.727272727272</v>
      </c>
      <c r="F5" s="15"/>
      <c r="K5" s="110"/>
      <c r="L5" s="3"/>
      <c r="M5" s="3"/>
      <c r="N5" s="4"/>
      <c r="O5" s="4"/>
      <c r="P5" s="4"/>
      <c r="Q5" s="4"/>
    </row>
    <row r="6" spans="1:17" ht="12.75">
      <c r="A6" s="15" t="s">
        <v>206</v>
      </c>
      <c r="B6" s="5">
        <v>4800</v>
      </c>
      <c r="C6" s="5">
        <v>14356.574999999999</v>
      </c>
      <c r="D6" s="5">
        <v>2830.7231060606055</v>
      </c>
      <c r="E6" s="5">
        <v>21987.298106060603</v>
      </c>
      <c r="F6" s="15"/>
      <c r="K6" s="110"/>
      <c r="L6" s="31"/>
      <c r="M6" s="31"/>
      <c r="N6" s="306"/>
      <c r="O6" s="5"/>
      <c r="P6" s="5"/>
      <c r="Q6" s="5"/>
    </row>
    <row r="7" spans="1:17" ht="12.75">
      <c r="A7" s="15" t="s">
        <v>208</v>
      </c>
      <c r="B7" s="306" t="s">
        <v>539</v>
      </c>
      <c r="C7" s="5">
        <v>18542.134090909087</v>
      </c>
      <c r="D7" s="5">
        <v>656.2632575757575</v>
      </c>
      <c r="E7" s="5">
        <v>19198.397348484847</v>
      </c>
      <c r="F7" s="15"/>
      <c r="K7" s="110"/>
      <c r="L7" s="3"/>
      <c r="M7" s="31"/>
      <c r="N7" s="306"/>
      <c r="O7" s="5"/>
      <c r="P7" s="306"/>
      <c r="Q7" s="5"/>
    </row>
    <row r="8" spans="1:17" ht="12.75">
      <c r="A8" s="15" t="s">
        <v>209</v>
      </c>
      <c r="B8" s="306" t="s">
        <v>539</v>
      </c>
      <c r="C8" s="5">
        <v>7440.636363636363</v>
      </c>
      <c r="D8" s="5">
        <v>170.57954545454544</v>
      </c>
      <c r="E8" s="5">
        <v>7611.21590909091</v>
      </c>
      <c r="F8" s="15"/>
      <c r="K8" s="110"/>
      <c r="L8" s="3"/>
      <c r="M8" s="31"/>
      <c r="N8" s="5"/>
      <c r="O8" s="5"/>
      <c r="P8" s="5"/>
      <c r="Q8" s="5"/>
    </row>
    <row r="9" spans="1:17" ht="12.75">
      <c r="A9" s="15"/>
      <c r="B9" s="5"/>
      <c r="C9" s="5"/>
      <c r="D9" s="5"/>
      <c r="E9" s="5"/>
      <c r="F9" s="15"/>
      <c r="K9" s="110"/>
      <c r="L9" s="3"/>
      <c r="M9" s="31"/>
      <c r="N9" s="306"/>
      <c r="O9" s="5"/>
      <c r="P9" s="5"/>
      <c r="Q9" s="5"/>
    </row>
    <row r="10" spans="1:17" ht="13.5">
      <c r="A10" s="30" t="s">
        <v>210</v>
      </c>
      <c r="B10" s="307">
        <v>4800</v>
      </c>
      <c r="C10" s="307">
        <v>60855.2659090909</v>
      </c>
      <c r="D10" s="307">
        <v>5138.412499999999</v>
      </c>
      <c r="E10" s="307">
        <v>70793.67840909095</v>
      </c>
      <c r="F10" s="15"/>
      <c r="K10" s="110"/>
      <c r="L10" s="3"/>
      <c r="M10" s="31"/>
      <c r="N10" s="306"/>
      <c r="O10" s="5"/>
      <c r="P10" s="5"/>
      <c r="Q10" s="5"/>
    </row>
    <row r="11" spans="1:17" ht="12.75">
      <c r="A11" s="15"/>
      <c r="B11" s="15"/>
      <c r="C11" s="15"/>
      <c r="D11" s="15"/>
      <c r="E11" s="15"/>
      <c r="F11" s="15"/>
      <c r="K11" s="110"/>
      <c r="L11" s="3"/>
      <c r="M11" s="31"/>
      <c r="N11" s="5"/>
      <c r="O11" s="5"/>
      <c r="P11" s="5"/>
      <c r="Q11" s="5"/>
    </row>
    <row r="12" spans="1:6" ht="12.75">
      <c r="A12" s="15"/>
      <c r="B12" s="15"/>
      <c r="C12" s="15"/>
      <c r="D12" s="15"/>
      <c r="E12" s="15"/>
      <c r="F12" s="15"/>
    </row>
    <row r="13" spans="1:17" ht="12.75">
      <c r="A13" s="14" t="s">
        <v>549</v>
      </c>
      <c r="B13" s="15"/>
      <c r="C13" s="15"/>
      <c r="D13" s="15"/>
      <c r="E13" s="15"/>
      <c r="F13" s="15"/>
      <c r="K13" s="110"/>
      <c r="L13" s="110"/>
      <c r="M13" s="110"/>
      <c r="N13" s="110"/>
      <c r="O13" s="110"/>
      <c r="P13" s="110"/>
      <c r="Q13" s="110"/>
    </row>
    <row r="14" spans="1:17" ht="12.75">
      <c r="A14" s="15" t="s">
        <v>195</v>
      </c>
      <c r="B14" s="15"/>
      <c r="C14" s="15"/>
      <c r="D14" s="15"/>
      <c r="E14" s="15"/>
      <c r="F14" s="15"/>
      <c r="K14" s="110"/>
      <c r="L14" s="110"/>
      <c r="M14" s="110"/>
      <c r="N14" s="110"/>
      <c r="O14" s="110"/>
      <c r="P14" s="110"/>
      <c r="Q14" s="110"/>
    </row>
    <row r="15" spans="1:17" ht="25.5">
      <c r="A15" s="14" t="s">
        <v>500</v>
      </c>
      <c r="B15" s="18" t="s">
        <v>502</v>
      </c>
      <c r="C15" s="18" t="s">
        <v>503</v>
      </c>
      <c r="D15" s="15"/>
      <c r="E15" s="15"/>
      <c r="F15" s="15"/>
      <c r="K15" s="110"/>
      <c r="L15" s="107"/>
      <c r="M15" s="3"/>
      <c r="N15" s="3"/>
      <c r="O15" s="3"/>
      <c r="P15" s="110"/>
      <c r="Q15" s="110"/>
    </row>
    <row r="16" spans="1:17" ht="12.75">
      <c r="A16" s="15" t="s">
        <v>208</v>
      </c>
      <c r="B16" s="85">
        <v>4680</v>
      </c>
      <c r="C16" s="85">
        <v>4680</v>
      </c>
      <c r="D16" s="15" t="s">
        <v>195</v>
      </c>
      <c r="E16" s="15"/>
      <c r="F16" s="15"/>
      <c r="K16" s="110"/>
      <c r="L16" s="3"/>
      <c r="M16" s="3"/>
      <c r="N16" s="4"/>
      <c r="O16" s="3"/>
      <c r="P16" s="110"/>
      <c r="Q16" s="110"/>
    </row>
    <row r="17" spans="1:17" ht="12.75">
      <c r="A17" s="15"/>
      <c r="B17" s="308"/>
      <c r="C17" s="308"/>
      <c r="D17" s="15"/>
      <c r="E17" s="15"/>
      <c r="F17" s="15"/>
      <c r="K17" s="110"/>
      <c r="L17" s="3"/>
      <c r="M17" s="3"/>
      <c r="N17" s="4"/>
      <c r="O17" s="4"/>
      <c r="P17" s="110"/>
      <c r="Q17" s="110"/>
    </row>
    <row r="18" spans="1:17" ht="13.5">
      <c r="A18" s="30" t="s">
        <v>210</v>
      </c>
      <c r="B18" s="50">
        <v>4680</v>
      </c>
      <c r="C18" s="50">
        <v>4680</v>
      </c>
      <c r="D18" s="15"/>
      <c r="E18" s="15"/>
      <c r="F18" s="15"/>
      <c r="K18" s="110"/>
      <c r="L18" s="3"/>
      <c r="M18" s="3"/>
      <c r="N18" s="4"/>
      <c r="O18" s="4"/>
      <c r="P18" s="110"/>
      <c r="Q18" s="110"/>
    </row>
    <row r="19" spans="1:17" ht="12.75">
      <c r="A19" s="15"/>
      <c r="B19" s="15"/>
      <c r="C19" s="15"/>
      <c r="D19" s="15"/>
      <c r="E19" s="15"/>
      <c r="F19" s="15"/>
      <c r="K19" s="110"/>
      <c r="L19" s="3"/>
      <c r="M19" s="3"/>
      <c r="N19" s="4"/>
      <c r="O19" s="4"/>
      <c r="P19" s="110"/>
      <c r="Q19" s="110"/>
    </row>
    <row r="20" spans="1:17" ht="12.75">
      <c r="A20" s="15"/>
      <c r="B20" s="15"/>
      <c r="C20" s="15"/>
      <c r="D20" s="15"/>
      <c r="E20" s="15"/>
      <c r="F20" s="15"/>
      <c r="K20" s="110"/>
      <c r="L20" s="31"/>
      <c r="M20" s="31"/>
      <c r="N20" s="5"/>
      <c r="O20" s="5"/>
      <c r="P20" s="110"/>
      <c r="Q20" s="110"/>
    </row>
    <row r="21" spans="1:17" ht="12.75">
      <c r="A21" s="14" t="s">
        <v>550</v>
      </c>
      <c r="B21" s="15"/>
      <c r="C21" s="15"/>
      <c r="D21" s="15"/>
      <c r="E21" s="15"/>
      <c r="F21" s="15"/>
      <c r="K21" s="110"/>
      <c r="L21" s="3"/>
      <c r="M21" s="31"/>
      <c r="N21" s="5"/>
      <c r="O21" s="5"/>
      <c r="P21" s="110"/>
      <c r="Q21" s="110"/>
    </row>
    <row r="22" spans="1:17" ht="12.75">
      <c r="A22" s="27" t="s">
        <v>504</v>
      </c>
      <c r="B22" s="15"/>
      <c r="C22" s="15"/>
      <c r="D22" s="15"/>
      <c r="E22" s="15"/>
      <c r="F22" s="15"/>
      <c r="K22" s="110"/>
      <c r="L22" s="110"/>
      <c r="M22" s="110"/>
      <c r="N22" s="110"/>
      <c r="O22" s="110"/>
      <c r="P22" s="110"/>
      <c r="Q22" s="110"/>
    </row>
    <row r="23" spans="1:17" ht="12.75">
      <c r="A23" s="15" t="s">
        <v>195</v>
      </c>
      <c r="B23" s="15"/>
      <c r="C23" s="15"/>
      <c r="D23" s="15"/>
      <c r="E23" s="15"/>
      <c r="F23" s="15"/>
      <c r="K23" s="110"/>
      <c r="L23" s="110"/>
      <c r="M23" s="110"/>
      <c r="N23" s="110"/>
      <c r="O23" s="110"/>
      <c r="P23" s="110"/>
      <c r="Q23" s="110"/>
    </row>
    <row r="24" spans="1:17" ht="25.5">
      <c r="A24" s="14" t="s">
        <v>500</v>
      </c>
      <c r="B24" s="18" t="s">
        <v>502</v>
      </c>
      <c r="C24" s="18" t="s">
        <v>505</v>
      </c>
      <c r="D24" s="15"/>
      <c r="E24" s="15"/>
      <c r="F24" s="15"/>
      <c r="K24" s="110"/>
      <c r="L24" s="110"/>
      <c r="M24" s="110"/>
      <c r="N24" s="110"/>
      <c r="O24" s="110"/>
      <c r="P24" s="110"/>
      <c r="Q24" s="110"/>
    </row>
    <row r="25" spans="1:6" ht="12.75">
      <c r="A25" s="15" t="s">
        <v>208</v>
      </c>
      <c r="B25" s="309">
        <v>173.16</v>
      </c>
      <c r="C25" s="309">
        <v>173.16</v>
      </c>
      <c r="D25" s="15"/>
      <c r="E25" s="15"/>
      <c r="F25" s="15"/>
    </row>
    <row r="26" spans="1:6" ht="12.75">
      <c r="A26" s="15"/>
      <c r="B26" s="55"/>
      <c r="C26" s="55"/>
      <c r="D26" s="15" t="s">
        <v>195</v>
      </c>
      <c r="E26" s="15"/>
      <c r="F26" s="15"/>
    </row>
    <row r="27" spans="1:6" ht="13.5">
      <c r="A27" s="30" t="s">
        <v>210</v>
      </c>
      <c r="B27" s="310">
        <v>173.16</v>
      </c>
      <c r="C27" s="310">
        <v>173.16</v>
      </c>
      <c r="D27" s="15"/>
      <c r="E27" s="15"/>
      <c r="F27" s="15"/>
    </row>
    <row r="28" spans="1:6" ht="12.75">
      <c r="A28" s="15"/>
      <c r="B28" s="15"/>
      <c r="C28" s="15"/>
      <c r="D28" s="15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4" t="s">
        <v>551</v>
      </c>
      <c r="B30" s="15"/>
      <c r="C30" s="15"/>
      <c r="D30" s="15"/>
      <c r="E30" s="15"/>
      <c r="F30" s="15"/>
    </row>
    <row r="31" spans="1:6" ht="12.75">
      <c r="A31" s="27" t="s">
        <v>506</v>
      </c>
      <c r="B31" s="15"/>
      <c r="C31" s="15"/>
      <c r="D31" s="15"/>
      <c r="E31" s="15"/>
      <c r="F31" s="15"/>
    </row>
    <row r="32" spans="1:6" ht="12.75">
      <c r="A32" s="15"/>
      <c r="B32" s="15"/>
      <c r="C32" s="15"/>
      <c r="D32" s="15"/>
      <c r="E32" s="15"/>
      <c r="F32" s="15"/>
    </row>
    <row r="33" spans="1:6" ht="25.5">
      <c r="A33" s="14" t="s">
        <v>507</v>
      </c>
      <c r="B33" s="18" t="s">
        <v>502</v>
      </c>
      <c r="C33" s="18" t="s">
        <v>503</v>
      </c>
      <c r="D33" s="15"/>
      <c r="E33" s="15"/>
      <c r="F33" s="15"/>
    </row>
    <row r="34" spans="1:6" ht="12.75">
      <c r="A34" s="58" t="s">
        <v>540</v>
      </c>
      <c r="B34" s="85">
        <v>4680</v>
      </c>
      <c r="C34" s="85">
        <v>4680</v>
      </c>
      <c r="D34" s="15" t="s">
        <v>195</v>
      </c>
      <c r="E34" s="15"/>
      <c r="F34" s="15"/>
    </row>
    <row r="35" spans="1:6" ht="12.75">
      <c r="A35" s="15"/>
      <c r="B35" s="308"/>
      <c r="C35" s="308"/>
      <c r="D35" s="15"/>
      <c r="E35" s="15"/>
      <c r="F35" s="15"/>
    </row>
    <row r="36" spans="1:6" ht="13.5">
      <c r="A36" s="30" t="s">
        <v>168</v>
      </c>
      <c r="B36" s="50">
        <v>4680</v>
      </c>
      <c r="C36" s="50">
        <v>4680</v>
      </c>
      <c r="D36" s="15"/>
      <c r="E36" s="15"/>
      <c r="F36" s="15"/>
    </row>
    <row r="37" spans="1:6" ht="12.75">
      <c r="A37" s="15"/>
      <c r="B37" s="15"/>
      <c r="C37" s="15"/>
      <c r="D37" s="15"/>
      <c r="E37" s="15"/>
      <c r="F37" s="15"/>
    </row>
    <row r="38" spans="1:6" ht="12.75">
      <c r="A38" s="15"/>
      <c r="B38" s="15"/>
      <c r="C38" s="15"/>
      <c r="D38" s="15"/>
      <c r="E38" s="15"/>
      <c r="F38" s="15"/>
    </row>
    <row r="39" spans="1:6" ht="12.75">
      <c r="A39" s="40" t="s">
        <v>552</v>
      </c>
      <c r="B39" s="15"/>
      <c r="C39" s="15"/>
      <c r="D39" s="15"/>
      <c r="E39" s="15"/>
      <c r="F39" s="15"/>
    </row>
    <row r="40" spans="1:6" ht="12.75">
      <c r="A40" s="27" t="s">
        <v>508</v>
      </c>
      <c r="B40" s="15" t="s">
        <v>195</v>
      </c>
      <c r="C40" s="15"/>
      <c r="D40" s="15"/>
      <c r="E40" s="15"/>
      <c r="F40" s="15"/>
    </row>
    <row r="41" spans="1:6" ht="12.75">
      <c r="A41" s="15"/>
      <c r="B41" s="15"/>
      <c r="C41" s="15" t="s">
        <v>195</v>
      </c>
      <c r="D41" s="15" t="s">
        <v>195</v>
      </c>
      <c r="E41" s="15"/>
      <c r="F41" s="15"/>
    </row>
    <row r="42" spans="1:6" ht="12.75">
      <c r="A42" s="14" t="s">
        <v>507</v>
      </c>
      <c r="B42" s="18" t="s">
        <v>501</v>
      </c>
      <c r="C42" s="17" t="s">
        <v>166</v>
      </c>
      <c r="D42" s="15"/>
      <c r="E42" s="15"/>
      <c r="F42" s="15"/>
    </row>
    <row r="43" spans="1:6" ht="12.75">
      <c r="A43" s="58" t="s">
        <v>540</v>
      </c>
      <c r="B43" s="309">
        <v>173.16</v>
      </c>
      <c r="C43" s="309">
        <v>173.16</v>
      </c>
      <c r="D43" s="15"/>
      <c r="E43" s="15"/>
      <c r="F43" s="15"/>
    </row>
    <row r="44" spans="1:6" ht="12.75">
      <c r="A44" s="15"/>
      <c r="B44" s="55"/>
      <c r="C44" s="55"/>
      <c r="D44" s="15"/>
      <c r="E44" s="15"/>
      <c r="F44" s="15"/>
    </row>
    <row r="45" spans="1:6" ht="13.5">
      <c r="A45" s="30" t="s">
        <v>168</v>
      </c>
      <c r="B45" s="310">
        <v>173.16</v>
      </c>
      <c r="C45" s="310">
        <v>173.16</v>
      </c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4" t="s">
        <v>553</v>
      </c>
      <c r="B48" s="15"/>
      <c r="C48" s="15"/>
      <c r="D48" s="15"/>
      <c r="E48" s="15"/>
      <c r="F48" s="15"/>
    </row>
    <row r="49" spans="1:6" ht="12.75">
      <c r="A49" s="27" t="s">
        <v>509</v>
      </c>
      <c r="B49" s="15"/>
      <c r="C49" s="15"/>
      <c r="D49" s="15"/>
      <c r="E49" s="15"/>
      <c r="F49" s="15"/>
    </row>
    <row r="50" spans="1:6" ht="12.75">
      <c r="A50" s="27"/>
      <c r="B50" s="15"/>
      <c r="C50" s="15"/>
      <c r="D50" s="15"/>
      <c r="E50" s="15"/>
      <c r="F50" s="15"/>
    </row>
    <row r="51" spans="1:6" ht="12.75">
      <c r="A51" s="15" t="s">
        <v>195</v>
      </c>
      <c r="B51" s="348" t="s">
        <v>507</v>
      </c>
      <c r="C51" s="348"/>
      <c r="D51" s="83" t="s">
        <v>510</v>
      </c>
      <c r="E51" s="15"/>
      <c r="F51" s="15"/>
    </row>
    <row r="52" spans="1:6" ht="12.75">
      <c r="A52" s="15"/>
      <c r="B52" s="349"/>
      <c r="C52" s="349"/>
      <c r="D52" s="55"/>
      <c r="E52" s="15"/>
      <c r="F52" s="15"/>
    </row>
    <row r="53" spans="1:6" ht="12.75">
      <c r="A53" s="311">
        <v>1</v>
      </c>
      <c r="B53" s="349" t="s">
        <v>511</v>
      </c>
      <c r="C53" s="349"/>
      <c r="D53" s="309">
        <v>173.16</v>
      </c>
      <c r="E53" s="15"/>
      <c r="F53" s="15"/>
    </row>
    <row r="54" spans="1:6" ht="12.75">
      <c r="A54" s="15"/>
      <c r="B54" s="15"/>
      <c r="C54" s="15"/>
      <c r="D54" s="15"/>
      <c r="E54" s="15"/>
      <c r="F54" s="15"/>
    </row>
    <row r="55" spans="1:6" ht="12.75">
      <c r="A55" s="14" t="s">
        <v>554</v>
      </c>
      <c r="B55" s="15"/>
      <c r="C55" s="15"/>
      <c r="D55" s="15"/>
      <c r="E55" s="15"/>
      <c r="F55" s="15"/>
    </row>
    <row r="56" spans="1:6" ht="12.75">
      <c r="A56" s="27" t="s">
        <v>512</v>
      </c>
      <c r="B56" s="15"/>
      <c r="C56" s="15"/>
      <c r="D56" s="15"/>
      <c r="E56" s="15"/>
      <c r="F56" s="15"/>
    </row>
    <row r="57" spans="1:6" ht="12.75">
      <c r="A57" s="15"/>
      <c r="B57" s="15"/>
      <c r="C57" s="15"/>
      <c r="D57" s="15"/>
      <c r="E57" s="15"/>
      <c r="F57" s="15"/>
    </row>
    <row r="58" spans="1:6" ht="12.75">
      <c r="A58" s="118" t="s">
        <v>513</v>
      </c>
      <c r="B58" s="18" t="s">
        <v>7</v>
      </c>
      <c r="C58" s="18" t="s">
        <v>501</v>
      </c>
      <c r="D58" s="17" t="s">
        <v>6</v>
      </c>
      <c r="E58" s="18" t="s">
        <v>166</v>
      </c>
      <c r="F58" s="15"/>
    </row>
    <row r="59" spans="1:6" ht="12.75">
      <c r="A59" s="15"/>
      <c r="B59" s="15"/>
      <c r="C59" s="15"/>
      <c r="D59" s="15"/>
      <c r="E59" s="15"/>
      <c r="F59" s="15"/>
    </row>
    <row r="60" spans="1:26" ht="12.75">
      <c r="A60" s="14" t="s">
        <v>514</v>
      </c>
      <c r="B60" s="23"/>
      <c r="C60" s="23"/>
      <c r="D60" s="23"/>
      <c r="E60" s="23"/>
      <c r="F60" s="15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>
      <c r="A61" s="15" t="s">
        <v>515</v>
      </c>
      <c r="B61" s="22" t="s">
        <v>17</v>
      </c>
      <c r="C61" s="22">
        <v>16714.36136363636</v>
      </c>
      <c r="D61" s="22">
        <v>918.6920454545453</v>
      </c>
      <c r="E61" s="22">
        <v>17633.05340909091</v>
      </c>
      <c r="F61" s="15"/>
      <c r="H61" s="110"/>
      <c r="I61" s="108"/>
      <c r="J61" s="3"/>
      <c r="K61" s="3"/>
      <c r="L61" s="110"/>
      <c r="M61" s="110"/>
      <c r="N61" s="110"/>
      <c r="O61" s="110"/>
      <c r="P61" s="110"/>
      <c r="Q61" s="110"/>
      <c r="R61" s="110"/>
      <c r="S61" s="24"/>
      <c r="T61" s="24"/>
      <c r="U61" s="24"/>
      <c r="V61" s="24"/>
      <c r="W61" s="24"/>
      <c r="X61" s="24"/>
      <c r="Y61" s="24"/>
      <c r="Z61" s="24"/>
    </row>
    <row r="62" spans="1:26" ht="12.75">
      <c r="A62" s="15" t="s">
        <v>516</v>
      </c>
      <c r="B62" s="312" t="s">
        <v>17</v>
      </c>
      <c r="C62" s="85">
        <v>3433.886363636363</v>
      </c>
      <c r="D62" s="85">
        <v>595.846590909091</v>
      </c>
      <c r="E62" s="85">
        <v>4029.732954545454</v>
      </c>
      <c r="F62" s="15"/>
      <c r="H62" s="110"/>
      <c r="I62" s="109"/>
      <c r="J62" s="109"/>
      <c r="K62" s="4"/>
      <c r="L62" s="110"/>
      <c r="M62" s="109"/>
      <c r="N62" s="109"/>
      <c r="O62" s="4"/>
      <c r="P62" s="3"/>
      <c r="Q62" s="3"/>
      <c r="R62" s="3"/>
      <c r="S62" s="24"/>
      <c r="T62" s="24"/>
      <c r="U62" s="24"/>
      <c r="V62" s="24"/>
      <c r="W62" s="24"/>
      <c r="X62" s="24"/>
      <c r="Y62" s="24"/>
      <c r="Z62" s="24"/>
    </row>
    <row r="63" spans="1:26" ht="12.75">
      <c r="A63" s="15" t="s">
        <v>517</v>
      </c>
      <c r="B63" s="312" t="s">
        <v>17</v>
      </c>
      <c r="C63" s="85">
        <v>480</v>
      </c>
      <c r="D63" s="312" t="s">
        <v>17</v>
      </c>
      <c r="E63" s="85">
        <v>480</v>
      </c>
      <c r="F63" s="15"/>
      <c r="H63" s="110"/>
      <c r="I63" s="31"/>
      <c r="J63" s="31"/>
      <c r="K63" s="313"/>
      <c r="L63" s="110"/>
      <c r="M63" s="3"/>
      <c r="N63" s="3"/>
      <c r="O63" s="4"/>
      <c r="P63" s="3"/>
      <c r="Q63" s="3"/>
      <c r="R63" s="3"/>
      <c r="S63" s="24"/>
      <c r="T63" s="24"/>
      <c r="U63" s="24"/>
      <c r="V63" s="24"/>
      <c r="W63" s="24"/>
      <c r="X63" s="24"/>
      <c r="Y63" s="24"/>
      <c r="Z63" s="24"/>
    </row>
    <row r="64" spans="1:26" ht="12.75">
      <c r="A64" s="15"/>
      <c r="B64" s="22"/>
      <c r="C64" s="22"/>
      <c r="D64" s="22"/>
      <c r="E64" s="22"/>
      <c r="F64" s="15"/>
      <c r="H64" s="110"/>
      <c r="I64" s="3"/>
      <c r="J64" s="31"/>
      <c r="K64" s="313"/>
      <c r="L64" s="110"/>
      <c r="M64" s="3"/>
      <c r="N64" s="3"/>
      <c r="O64" s="4"/>
      <c r="P64" s="4"/>
      <c r="Q64" s="4"/>
      <c r="R64" s="4"/>
      <c r="S64" s="4"/>
      <c r="T64" s="4"/>
      <c r="U64" s="4"/>
      <c r="V64" s="4"/>
      <c r="W64" s="24"/>
      <c r="X64" s="24"/>
      <c r="Y64" s="24"/>
      <c r="Z64" s="24"/>
    </row>
    <row r="65" spans="1:26" ht="13.5">
      <c r="A65" s="30" t="s">
        <v>518</v>
      </c>
      <c r="B65" s="314" t="s">
        <v>17</v>
      </c>
      <c r="C65" s="50">
        <v>20628.24772727273</v>
      </c>
      <c r="D65" s="50">
        <v>1514.53863636364</v>
      </c>
      <c r="E65" s="50">
        <v>22142.78636363636</v>
      </c>
      <c r="F65" s="15"/>
      <c r="H65" s="110"/>
      <c r="I65" s="3"/>
      <c r="J65" s="31"/>
      <c r="K65" s="313"/>
      <c r="L65" s="110"/>
      <c r="M65" s="31"/>
      <c r="N65" s="31"/>
      <c r="O65" s="33"/>
      <c r="P65" s="313"/>
      <c r="Q65" s="313"/>
      <c r="R65" s="313"/>
      <c r="S65" s="315"/>
      <c r="T65" s="315"/>
      <c r="U65" s="315"/>
      <c r="V65" s="315"/>
      <c r="W65" s="24"/>
      <c r="X65" s="24"/>
      <c r="Y65" s="24"/>
      <c r="Z65" s="24"/>
    </row>
    <row r="66" spans="1:26" ht="12.75">
      <c r="A66" s="15"/>
      <c r="B66" s="28"/>
      <c r="C66" s="28"/>
      <c r="D66" s="28"/>
      <c r="E66" s="80"/>
      <c r="F66" s="15"/>
      <c r="H66" s="110"/>
      <c r="I66" s="31"/>
      <c r="J66" s="31"/>
      <c r="K66" s="313"/>
      <c r="L66" s="110"/>
      <c r="M66" s="3"/>
      <c r="N66" s="31"/>
      <c r="O66" s="33"/>
      <c r="P66" s="313"/>
      <c r="Q66" s="313"/>
      <c r="R66" s="313"/>
      <c r="S66" s="24"/>
      <c r="T66" s="24"/>
      <c r="U66" s="24"/>
      <c r="V66" s="24"/>
      <c r="W66" s="24"/>
      <c r="X66" s="24"/>
      <c r="Y66" s="24"/>
      <c r="Z66" s="24"/>
    </row>
    <row r="67" spans="1:26" ht="12.75">
      <c r="A67" s="14" t="s">
        <v>519</v>
      </c>
      <c r="B67" s="32"/>
      <c r="C67" s="32"/>
      <c r="D67" s="32"/>
      <c r="E67" s="142"/>
      <c r="F67" s="23"/>
      <c r="G67" s="24"/>
      <c r="H67" s="110"/>
      <c r="I67" s="3"/>
      <c r="J67" s="31"/>
      <c r="K67" s="313"/>
      <c r="L67" s="110"/>
      <c r="M67" s="3"/>
      <c r="N67" s="31"/>
      <c r="O67" s="33"/>
      <c r="P67" s="313"/>
      <c r="Q67" s="313"/>
      <c r="R67" s="313"/>
      <c r="S67" s="24"/>
      <c r="T67" s="24"/>
      <c r="U67" s="24"/>
      <c r="V67" s="24"/>
      <c r="W67" s="24"/>
      <c r="X67" s="24"/>
      <c r="Y67" s="24"/>
      <c r="Z67" s="24"/>
    </row>
    <row r="68" spans="1:26" ht="12.75">
      <c r="A68" s="15" t="s">
        <v>515</v>
      </c>
      <c r="B68" s="316"/>
      <c r="C68" s="85">
        <v>1508.125</v>
      </c>
      <c r="D68" s="85">
        <v>24</v>
      </c>
      <c r="E68" s="85">
        <v>1532.125</v>
      </c>
      <c r="F68" s="23"/>
      <c r="G68" s="24"/>
      <c r="H68" s="110"/>
      <c r="I68" s="3"/>
      <c r="J68" s="31"/>
      <c r="K68" s="313"/>
      <c r="L68" s="110"/>
      <c r="M68" s="3"/>
      <c r="N68" s="31"/>
      <c r="O68" s="33"/>
      <c r="P68" s="313"/>
      <c r="Q68" s="33"/>
      <c r="R68" s="313"/>
      <c r="S68" s="24"/>
      <c r="T68" s="24"/>
      <c r="U68" s="24"/>
      <c r="V68" s="24"/>
      <c r="W68" s="24"/>
      <c r="X68" s="24"/>
      <c r="Y68" s="24"/>
      <c r="Z68" s="24"/>
    </row>
    <row r="69" spans="1:26" ht="12.75">
      <c r="A69" s="15"/>
      <c r="B69" s="32"/>
      <c r="C69" s="32"/>
      <c r="D69" s="32"/>
      <c r="E69" s="142"/>
      <c r="F69" s="23"/>
      <c r="G69" s="24"/>
      <c r="H69" s="110"/>
      <c r="I69" s="31"/>
      <c r="J69" s="31"/>
      <c r="K69" s="313"/>
      <c r="L69" s="110"/>
      <c r="M69" s="3"/>
      <c r="N69" s="31"/>
      <c r="O69" s="33"/>
      <c r="P69" s="313"/>
      <c r="Q69" s="313"/>
      <c r="R69" s="317"/>
      <c r="S69" s="24"/>
      <c r="T69" s="24"/>
      <c r="U69" s="24"/>
      <c r="V69" s="24"/>
      <c r="W69" s="24"/>
      <c r="X69" s="24"/>
      <c r="Y69" s="24"/>
      <c r="Z69" s="24"/>
    </row>
    <row r="70" spans="1:26" ht="13.5">
      <c r="A70" s="30" t="s">
        <v>520</v>
      </c>
      <c r="B70" s="318"/>
      <c r="C70" s="50">
        <v>1508.125</v>
      </c>
      <c r="D70" s="50">
        <v>24</v>
      </c>
      <c r="E70" s="50">
        <v>1532.125</v>
      </c>
      <c r="F70" s="23"/>
      <c r="G70" s="24"/>
      <c r="H70" s="110"/>
      <c r="I70" s="3"/>
      <c r="J70" s="31"/>
      <c r="K70" s="313"/>
      <c r="L70" s="110"/>
      <c r="M70" s="31"/>
      <c r="N70" s="31"/>
      <c r="O70" s="33"/>
      <c r="P70" s="313"/>
      <c r="Q70" s="313"/>
      <c r="R70" s="313"/>
      <c r="S70" s="24"/>
      <c r="T70" s="24"/>
      <c r="U70" s="24"/>
      <c r="V70" s="24"/>
      <c r="W70" s="24"/>
      <c r="X70" s="24"/>
      <c r="Y70" s="24"/>
      <c r="Z70" s="24"/>
    </row>
    <row r="71" spans="1:26" ht="12.75">
      <c r="A71" s="23"/>
      <c r="B71" s="32"/>
      <c r="C71" s="32"/>
      <c r="D71" s="32"/>
      <c r="E71" s="142"/>
      <c r="F71" s="23"/>
      <c r="G71" s="24"/>
      <c r="H71" s="110"/>
      <c r="I71" s="3"/>
      <c r="J71" s="31"/>
      <c r="K71" s="313"/>
      <c r="L71" s="110"/>
      <c r="M71" s="3"/>
      <c r="N71" s="31"/>
      <c r="O71" s="33"/>
      <c r="P71" s="313"/>
      <c r="Q71" s="313"/>
      <c r="R71" s="317"/>
      <c r="S71" s="24"/>
      <c r="T71" s="24"/>
      <c r="U71" s="24"/>
      <c r="V71" s="24"/>
      <c r="W71" s="24"/>
      <c r="X71" s="24"/>
      <c r="Y71" s="24"/>
      <c r="Z71" s="24"/>
    </row>
    <row r="72" spans="1:26" ht="12.75">
      <c r="A72" s="319" t="s">
        <v>521</v>
      </c>
      <c r="B72" s="32"/>
      <c r="C72" s="32"/>
      <c r="D72" s="32"/>
      <c r="E72" s="142"/>
      <c r="F72" s="23"/>
      <c r="H72" s="110"/>
      <c r="I72" s="31"/>
      <c r="J72" s="31"/>
      <c r="K72" s="313"/>
      <c r="L72" s="110"/>
      <c r="M72" s="31"/>
      <c r="N72" s="31"/>
      <c r="O72" s="33"/>
      <c r="P72" s="313"/>
      <c r="Q72" s="313"/>
      <c r="R72" s="313"/>
      <c r="S72" s="24"/>
      <c r="T72" s="24"/>
      <c r="U72" s="24"/>
      <c r="V72" s="24"/>
      <c r="W72" s="24"/>
      <c r="X72" s="24"/>
      <c r="Y72" s="24"/>
      <c r="Z72" s="24"/>
    </row>
    <row r="73" spans="1:26" ht="12.75">
      <c r="A73" s="23" t="s">
        <v>515</v>
      </c>
      <c r="B73" s="316"/>
      <c r="C73" s="85">
        <v>20384.89318181818</v>
      </c>
      <c r="D73" s="85">
        <v>2465.585227272727</v>
      </c>
      <c r="E73" s="85">
        <v>22850.47840909091</v>
      </c>
      <c r="F73" s="23"/>
      <c r="H73" s="110"/>
      <c r="I73" s="3"/>
      <c r="J73" s="31"/>
      <c r="K73" s="313"/>
      <c r="L73" s="110"/>
      <c r="M73" s="3"/>
      <c r="N73" s="31"/>
      <c r="O73" s="33"/>
      <c r="P73" s="313"/>
      <c r="Q73" s="33"/>
      <c r="R73" s="313"/>
      <c r="S73" s="24"/>
      <c r="T73" s="24"/>
      <c r="U73" s="24"/>
      <c r="V73" s="24"/>
      <c r="W73" s="24"/>
      <c r="X73" s="24"/>
      <c r="Y73" s="24"/>
      <c r="Z73" s="24"/>
    </row>
    <row r="74" spans="1:26" ht="12.75">
      <c r="A74" s="23" t="s">
        <v>516</v>
      </c>
      <c r="B74" s="316"/>
      <c r="C74" s="85">
        <v>4256</v>
      </c>
      <c r="D74" s="316"/>
      <c r="E74" s="85">
        <v>4256</v>
      </c>
      <c r="F74" s="23"/>
      <c r="H74" s="110"/>
      <c r="I74" s="3"/>
      <c r="J74" s="31"/>
      <c r="K74" s="313"/>
      <c r="L74" s="110"/>
      <c r="M74" s="3"/>
      <c r="N74" s="31"/>
      <c r="O74" s="33"/>
      <c r="P74" s="33"/>
      <c r="Q74" s="313"/>
      <c r="R74" s="313"/>
      <c r="S74" s="24"/>
      <c r="T74" s="24"/>
      <c r="U74" s="24"/>
      <c r="V74" s="24"/>
      <c r="W74" s="24"/>
      <c r="X74" s="24"/>
      <c r="Y74" s="24"/>
      <c r="Z74" s="24"/>
    </row>
    <row r="75" spans="1:26" ht="12.75">
      <c r="A75" s="23" t="s">
        <v>517</v>
      </c>
      <c r="B75" s="316"/>
      <c r="C75" s="316"/>
      <c r="D75" s="85">
        <v>36</v>
      </c>
      <c r="E75" s="85">
        <v>36</v>
      </c>
      <c r="F75" s="23"/>
      <c r="H75" s="110"/>
      <c r="I75" s="3"/>
      <c r="J75" s="31"/>
      <c r="K75" s="313"/>
      <c r="L75" s="110"/>
      <c r="M75" s="3"/>
      <c r="N75" s="31"/>
      <c r="O75" s="33"/>
      <c r="P75" s="313"/>
      <c r="Q75" s="313"/>
      <c r="R75" s="317"/>
      <c r="S75" s="24"/>
      <c r="T75" s="24"/>
      <c r="U75" s="24"/>
      <c r="V75" s="24"/>
      <c r="W75" s="24"/>
      <c r="X75" s="24"/>
      <c r="Y75" s="24"/>
      <c r="Z75" s="24"/>
    </row>
    <row r="76" spans="1:26" ht="12.75">
      <c r="A76" s="23"/>
      <c r="B76" s="32"/>
      <c r="C76" s="32"/>
      <c r="D76" s="32"/>
      <c r="E76" s="142"/>
      <c r="F76" s="23"/>
      <c r="H76" s="110"/>
      <c r="I76" s="31"/>
      <c r="J76" s="31"/>
      <c r="K76" s="313"/>
      <c r="L76" s="110"/>
      <c r="M76" s="31"/>
      <c r="N76" s="31"/>
      <c r="O76" s="313"/>
      <c r="P76" s="313"/>
      <c r="Q76" s="313"/>
      <c r="R76" s="313"/>
      <c r="S76" s="24"/>
      <c r="T76" s="24"/>
      <c r="U76" s="24"/>
      <c r="V76" s="24"/>
      <c r="W76" s="24"/>
      <c r="X76" s="24"/>
      <c r="Y76" s="24"/>
      <c r="Z76" s="24"/>
    </row>
    <row r="77" spans="1:26" ht="13.5">
      <c r="A77" s="34" t="s">
        <v>522</v>
      </c>
      <c r="B77" s="318"/>
      <c r="C77" s="50">
        <v>24640.8931818182</v>
      </c>
      <c r="D77" s="50">
        <v>2501.5852272727266</v>
      </c>
      <c r="E77" s="50">
        <v>27142.478409090916</v>
      </c>
      <c r="F77" s="23"/>
      <c r="H77" s="110"/>
      <c r="I77" s="3"/>
      <c r="J77" s="31"/>
      <c r="K77" s="313"/>
      <c r="L77" s="110"/>
      <c r="M77" s="3"/>
      <c r="N77" s="31"/>
      <c r="O77" s="33"/>
      <c r="P77" s="33"/>
      <c r="Q77" s="313"/>
      <c r="R77" s="313"/>
      <c r="S77" s="24"/>
      <c r="T77" s="24"/>
      <c r="U77" s="24"/>
      <c r="V77" s="24"/>
      <c r="W77" s="24"/>
      <c r="X77" s="24"/>
      <c r="Y77" s="24"/>
      <c r="Z77" s="24"/>
    </row>
    <row r="78" spans="1:26" ht="12.75">
      <c r="A78" s="23"/>
      <c r="B78" s="32"/>
      <c r="C78" s="32"/>
      <c r="D78" s="32"/>
      <c r="E78" s="142"/>
      <c r="F78" s="23"/>
      <c r="H78" s="110"/>
      <c r="I78" s="3"/>
      <c r="J78" s="31"/>
      <c r="K78" s="313"/>
      <c r="L78" s="110"/>
      <c r="M78" s="3"/>
      <c r="N78" s="31"/>
      <c r="O78" s="313"/>
      <c r="P78" s="313"/>
      <c r="Q78" s="313"/>
      <c r="R78" s="317"/>
      <c r="S78" s="24"/>
      <c r="T78" s="24"/>
      <c r="U78" s="24"/>
      <c r="V78" s="24"/>
      <c r="W78" s="24"/>
      <c r="X78" s="24"/>
      <c r="Y78" s="24"/>
      <c r="Z78" s="24"/>
    </row>
    <row r="79" spans="1:26" ht="12.75">
      <c r="A79" s="319" t="s">
        <v>523</v>
      </c>
      <c r="B79" s="32"/>
      <c r="C79" s="32"/>
      <c r="D79" s="32"/>
      <c r="E79" s="142"/>
      <c r="F79" s="23"/>
      <c r="H79" s="110"/>
      <c r="I79" s="3"/>
      <c r="J79" s="31"/>
      <c r="K79" s="313"/>
      <c r="L79" s="110"/>
      <c r="M79" s="31"/>
      <c r="N79" s="31"/>
      <c r="O79" s="313"/>
      <c r="P79" s="313"/>
      <c r="Q79" s="313"/>
      <c r="R79" s="313"/>
      <c r="S79" s="315"/>
      <c r="T79" s="315"/>
      <c r="U79" s="315"/>
      <c r="V79" s="315"/>
      <c r="W79" s="24"/>
      <c r="X79" s="24"/>
      <c r="Y79" s="24"/>
      <c r="Z79" s="24"/>
    </row>
    <row r="80" spans="1:26" ht="12.75">
      <c r="A80" s="23" t="s">
        <v>515</v>
      </c>
      <c r="B80" s="85">
        <v>4800</v>
      </c>
      <c r="C80" s="85">
        <v>14078</v>
      </c>
      <c r="D80" s="85">
        <v>1021.4886363636364</v>
      </c>
      <c r="E80" s="85">
        <v>19899.48863636364</v>
      </c>
      <c r="F80" s="23"/>
      <c r="H80" s="110"/>
      <c r="I80" s="110"/>
      <c r="J80" s="110"/>
      <c r="K80" s="110"/>
      <c r="L80" s="110"/>
      <c r="M80" s="3"/>
      <c r="N80" s="31"/>
      <c r="O80" s="33"/>
      <c r="P80" s="313"/>
      <c r="Q80" s="313"/>
      <c r="R80" s="313"/>
      <c r="S80" s="24"/>
      <c r="T80" s="24"/>
      <c r="U80" s="24"/>
      <c r="V80" s="24"/>
      <c r="W80" s="24"/>
      <c r="X80" s="24"/>
      <c r="Y80" s="24"/>
      <c r="Z80" s="24"/>
    </row>
    <row r="81" spans="1:26" ht="12.75">
      <c r="A81" s="23" t="s">
        <v>517</v>
      </c>
      <c r="B81" s="316"/>
      <c r="C81" s="316"/>
      <c r="D81" s="85">
        <v>76.8</v>
      </c>
      <c r="E81" s="85">
        <v>76.8</v>
      </c>
      <c r="F81" s="23"/>
      <c r="H81" s="110"/>
      <c r="I81" s="110"/>
      <c r="J81" s="110"/>
      <c r="K81" s="110"/>
      <c r="L81" s="110"/>
      <c r="M81" s="3"/>
      <c r="N81" s="31"/>
      <c r="O81" s="33"/>
      <c r="P81" s="313"/>
      <c r="Q81" s="313"/>
      <c r="R81" s="313"/>
      <c r="S81" s="24"/>
      <c r="T81" s="24"/>
      <c r="U81" s="24"/>
      <c r="V81" s="24"/>
      <c r="W81" s="24"/>
      <c r="X81" s="24"/>
      <c r="Y81" s="24"/>
      <c r="Z81" s="24"/>
    </row>
    <row r="82" spans="1:26" ht="12.75">
      <c r="A82" s="23"/>
      <c r="B82" s="32"/>
      <c r="C82" s="32"/>
      <c r="D82" s="32"/>
      <c r="E82" s="142"/>
      <c r="F82" s="23"/>
      <c r="H82" s="110"/>
      <c r="I82" s="110"/>
      <c r="J82" s="110"/>
      <c r="K82" s="110"/>
      <c r="L82" s="110"/>
      <c r="M82" s="3"/>
      <c r="N82" s="31"/>
      <c r="O82" s="33"/>
      <c r="P82" s="313"/>
      <c r="Q82" s="313"/>
      <c r="R82" s="313"/>
      <c r="S82" s="24"/>
      <c r="T82" s="24"/>
      <c r="U82" s="24"/>
      <c r="V82" s="24"/>
      <c r="W82" s="24"/>
      <c r="X82" s="24"/>
      <c r="Y82" s="24"/>
      <c r="Z82" s="24"/>
    </row>
    <row r="83" spans="1:26" ht="13.5">
      <c r="A83" s="30" t="s">
        <v>524</v>
      </c>
      <c r="B83" s="50">
        <v>4800</v>
      </c>
      <c r="C83" s="50">
        <v>14078</v>
      </c>
      <c r="D83" s="50">
        <v>1098.28863636364</v>
      </c>
      <c r="E83" s="50">
        <v>19976.288636363635</v>
      </c>
      <c r="F83" s="15"/>
      <c r="H83" s="111"/>
      <c r="I83" s="110"/>
      <c r="J83" s="110"/>
      <c r="K83" s="110"/>
      <c r="L83" s="110"/>
      <c r="M83" s="3"/>
      <c r="N83" s="31"/>
      <c r="O83" s="33"/>
      <c r="P83" s="33"/>
      <c r="Q83" s="313"/>
      <c r="R83" s="313"/>
      <c r="S83" s="24"/>
      <c r="T83" s="24"/>
      <c r="U83" s="24"/>
      <c r="V83" s="24"/>
      <c r="W83" s="24"/>
      <c r="X83" s="24"/>
      <c r="Y83" s="24"/>
      <c r="Z83" s="24"/>
    </row>
    <row r="84" spans="1:26" ht="12.75">
      <c r="A84" s="15"/>
      <c r="B84" s="28"/>
      <c r="C84" s="28"/>
      <c r="D84" s="28"/>
      <c r="E84" s="80"/>
      <c r="F84" s="15"/>
      <c r="H84" s="111"/>
      <c r="I84" s="110"/>
      <c r="J84" s="110"/>
      <c r="K84" s="110"/>
      <c r="L84" s="110"/>
      <c r="M84" s="3"/>
      <c r="N84" s="31"/>
      <c r="O84" s="33"/>
      <c r="P84" s="313"/>
      <c r="Q84" s="313"/>
      <c r="R84" s="313"/>
      <c r="S84" s="24"/>
      <c r="T84" s="24"/>
      <c r="U84" s="24"/>
      <c r="V84" s="24"/>
      <c r="W84" s="24"/>
      <c r="X84" s="24"/>
      <c r="Y84" s="24"/>
      <c r="Z84" s="24"/>
    </row>
    <row r="85" spans="1:26" ht="13.5">
      <c r="A85" s="268" t="s">
        <v>166</v>
      </c>
      <c r="B85" s="50">
        <v>4800</v>
      </c>
      <c r="C85" s="50">
        <v>60855.2659090909</v>
      </c>
      <c r="D85" s="50">
        <v>5138.412499999999</v>
      </c>
      <c r="E85" s="50">
        <v>70793.67840909095</v>
      </c>
      <c r="F85" s="15"/>
      <c r="H85" s="111"/>
      <c r="I85" s="110"/>
      <c r="J85" s="110"/>
      <c r="K85" s="110"/>
      <c r="L85" s="110"/>
      <c r="M85" s="3"/>
      <c r="N85" s="31"/>
      <c r="O85" s="313"/>
      <c r="P85" s="313"/>
      <c r="Q85" s="313"/>
      <c r="R85" s="313"/>
      <c r="S85" s="24"/>
      <c r="T85" s="24"/>
      <c r="U85" s="24"/>
      <c r="V85" s="24"/>
      <c r="W85" s="24"/>
      <c r="X85" s="24"/>
      <c r="Y85" s="24"/>
      <c r="Z85" s="24"/>
    </row>
    <row r="86" spans="1:26" ht="12.75">
      <c r="A86" s="15"/>
      <c r="B86" s="80"/>
      <c r="C86" s="80"/>
      <c r="D86" s="80"/>
      <c r="E86" s="80"/>
      <c r="F86" s="15"/>
      <c r="H86" s="111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24"/>
      <c r="T86" s="24"/>
      <c r="U86" s="24"/>
      <c r="V86" s="24"/>
      <c r="W86" s="24"/>
      <c r="X86" s="24"/>
      <c r="Y86" s="24"/>
      <c r="Z86" s="24"/>
    </row>
    <row r="87" spans="1:26" ht="12.75">
      <c r="A87" s="15"/>
      <c r="B87" s="80"/>
      <c r="C87" s="80"/>
      <c r="D87" s="80"/>
      <c r="E87" s="80"/>
      <c r="F87" s="15"/>
      <c r="H87" s="111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24"/>
      <c r="T87" s="24"/>
      <c r="U87" s="24"/>
      <c r="V87" s="24"/>
      <c r="W87" s="24"/>
      <c r="X87" s="24"/>
      <c r="Y87" s="24"/>
      <c r="Z87" s="24"/>
    </row>
    <row r="88" spans="1:26" ht="12.75">
      <c r="A88" s="14" t="s">
        <v>555</v>
      </c>
      <c r="B88" s="80"/>
      <c r="C88" s="80"/>
      <c r="D88" s="80"/>
      <c r="E88" s="80"/>
      <c r="F88" s="15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>
      <c r="A89" s="27" t="s">
        <v>506</v>
      </c>
      <c r="B89" s="80"/>
      <c r="C89" s="80"/>
      <c r="D89" s="80"/>
      <c r="E89" s="80"/>
      <c r="F89" s="15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>
      <c r="A90" s="15"/>
      <c r="B90" s="80"/>
      <c r="C90" s="80"/>
      <c r="D90" s="80"/>
      <c r="E90" s="80"/>
      <c r="F90" s="15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>
      <c r="A91" s="14" t="s">
        <v>525</v>
      </c>
      <c r="B91" s="320" t="s">
        <v>7</v>
      </c>
      <c r="C91" s="320" t="s">
        <v>501</v>
      </c>
      <c r="D91" s="147" t="s">
        <v>6</v>
      </c>
      <c r="E91" s="320" t="s">
        <v>166</v>
      </c>
      <c r="F91" s="15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>
      <c r="A92" s="15"/>
      <c r="B92" s="28"/>
      <c r="C92" s="28"/>
      <c r="D92" s="28"/>
      <c r="E92" s="80"/>
      <c r="F92" s="15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>
      <c r="A93" s="15" t="s">
        <v>515</v>
      </c>
      <c r="B93" s="22">
        <v>4800</v>
      </c>
      <c r="C93" s="22">
        <v>52685.37954545453</v>
      </c>
      <c r="D93" s="22">
        <v>4429.765909090909</v>
      </c>
      <c r="E93" s="22">
        <v>61915.145454545454</v>
      </c>
      <c r="F93" s="15">
        <f>(E93/$E$97)*100</f>
        <v>87.45857941829259</v>
      </c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>
      <c r="A94" s="15" t="s">
        <v>516</v>
      </c>
      <c r="B94" s="312"/>
      <c r="C94" s="85">
        <v>7689.886363636364</v>
      </c>
      <c r="D94" s="85">
        <v>595.846590909091</v>
      </c>
      <c r="E94" s="85">
        <v>8285.732954545456</v>
      </c>
      <c r="F94" s="15">
        <f>(E94/$E$97)*100</f>
        <v>11.704057679649326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6" ht="12.75">
      <c r="A95" s="15" t="s">
        <v>517</v>
      </c>
      <c r="B95" s="22"/>
      <c r="C95" s="22">
        <v>480</v>
      </c>
      <c r="D95" s="22">
        <v>112.8</v>
      </c>
      <c r="E95" s="22">
        <v>592.8</v>
      </c>
      <c r="F95" s="15">
        <f>(E95/$E$97)*100</f>
        <v>0.8373629020580399</v>
      </c>
    </row>
    <row r="96" spans="1:6" ht="12.75">
      <c r="A96" s="15"/>
      <c r="B96" s="22"/>
      <c r="C96" s="22"/>
      <c r="D96" s="22"/>
      <c r="E96" s="22"/>
      <c r="F96" s="15">
        <f>(E96/$E$97)*100</f>
        <v>0</v>
      </c>
    </row>
    <row r="97" spans="1:6" ht="13.5">
      <c r="A97" s="30" t="s">
        <v>166</v>
      </c>
      <c r="B97" s="50">
        <v>4800</v>
      </c>
      <c r="C97" s="50">
        <v>60855.2659090909</v>
      </c>
      <c r="D97" s="50">
        <v>5138.412499999999</v>
      </c>
      <c r="E97" s="50">
        <v>70793.67840909095</v>
      </c>
      <c r="F97" s="15">
        <f>(E97/$E$97)*100</f>
        <v>100</v>
      </c>
    </row>
    <row r="98" spans="1:6" ht="12.75">
      <c r="A98" s="15"/>
      <c r="B98" s="53"/>
      <c r="C98" s="53"/>
      <c r="D98" s="53"/>
      <c r="E98" s="53"/>
      <c r="F98" s="15"/>
    </row>
    <row r="99" spans="1:6" ht="12.75">
      <c r="A99" s="15"/>
      <c r="B99" s="56"/>
      <c r="C99" s="56"/>
      <c r="D99" s="56"/>
      <c r="E99" s="56"/>
      <c r="F99" s="15"/>
    </row>
    <row r="100" spans="1:6" ht="12.75">
      <c r="A100" s="15"/>
      <c r="B100" s="15"/>
      <c r="C100" s="15"/>
      <c r="D100" s="15"/>
      <c r="E100" s="15"/>
      <c r="F100" s="15"/>
    </row>
    <row r="101" spans="1:6" ht="12.75">
      <c r="A101" s="15"/>
      <c r="B101" s="15"/>
      <c r="C101" s="15"/>
      <c r="D101" s="15"/>
      <c r="E101" s="15"/>
      <c r="F101" s="15"/>
    </row>
    <row r="102" ht="12.75">
      <c r="F102" s="15"/>
    </row>
    <row r="103" spans="1:18" ht="12.75">
      <c r="A103" s="321"/>
      <c r="B103" s="321"/>
      <c r="C103" s="321"/>
      <c r="D103" s="321"/>
      <c r="E103" s="321"/>
      <c r="F103" s="322"/>
      <c r="G103" s="321"/>
      <c r="H103" s="321"/>
      <c r="I103" s="321"/>
      <c r="J103" s="321"/>
      <c r="K103" s="321"/>
      <c r="L103" s="321"/>
      <c r="M103" s="321"/>
      <c r="N103" s="321"/>
      <c r="O103" s="321"/>
      <c r="P103" s="321"/>
      <c r="Q103" s="321"/>
      <c r="R103" s="321"/>
    </row>
    <row r="104" spans="1:18" ht="12.75">
      <c r="A104" s="321"/>
      <c r="B104" s="321"/>
      <c r="C104" s="321"/>
      <c r="D104" s="321"/>
      <c r="E104" s="321"/>
      <c r="F104" s="322"/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</row>
    <row r="105" spans="1:18" ht="12.75">
      <c r="A105" s="321"/>
      <c r="B105" s="102"/>
      <c r="C105" s="103"/>
      <c r="D105" s="103"/>
      <c r="E105" s="103"/>
      <c r="F105" s="322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</row>
    <row r="106" spans="1:18" ht="12.75">
      <c r="A106" s="321"/>
      <c r="B106" s="104"/>
      <c r="C106" s="103"/>
      <c r="D106" s="103"/>
      <c r="E106" s="103"/>
      <c r="F106" s="322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321"/>
      <c r="R106" s="321"/>
    </row>
    <row r="107" spans="1:18" ht="12.75">
      <c r="A107" s="321"/>
      <c r="B107" s="105"/>
      <c r="C107" s="106"/>
      <c r="D107" s="103"/>
      <c r="E107" s="103"/>
      <c r="F107" s="103"/>
      <c r="G107" s="321"/>
      <c r="H107" s="321"/>
      <c r="I107" s="321"/>
      <c r="J107" s="321"/>
      <c r="K107" s="321"/>
      <c r="L107" s="321"/>
      <c r="M107" s="321"/>
      <c r="N107" s="321"/>
      <c r="O107" s="321"/>
      <c r="P107" s="321"/>
      <c r="Q107" s="321"/>
      <c r="R107" s="321"/>
    </row>
    <row r="108" spans="1:18" ht="12.75">
      <c r="A108" s="321"/>
      <c r="B108" s="103"/>
      <c r="C108" s="106"/>
      <c r="D108" s="103"/>
      <c r="E108" s="103"/>
      <c r="F108" s="103"/>
      <c r="G108" s="321"/>
      <c r="H108" s="321"/>
      <c r="I108" s="321"/>
      <c r="J108" s="321"/>
      <c r="K108" s="321"/>
      <c r="L108" s="321"/>
      <c r="M108" s="321"/>
      <c r="N108" s="321"/>
      <c r="O108" s="321"/>
      <c r="P108" s="321"/>
      <c r="Q108" s="321"/>
      <c r="R108" s="321"/>
    </row>
    <row r="109" spans="1:18" ht="12.75">
      <c r="A109" s="321"/>
      <c r="B109" s="103"/>
      <c r="C109" s="106"/>
      <c r="D109" s="106"/>
      <c r="E109" s="106"/>
      <c r="F109" s="106"/>
      <c r="G109" s="321"/>
      <c r="H109" s="321"/>
      <c r="I109" s="321"/>
      <c r="J109" s="321"/>
      <c r="K109" s="321"/>
      <c r="L109" s="321"/>
      <c r="M109" s="321"/>
      <c r="N109" s="321"/>
      <c r="O109" s="321"/>
      <c r="P109" s="321"/>
      <c r="Q109" s="321"/>
      <c r="R109" s="321"/>
    </row>
    <row r="110" spans="1:18" ht="12.75">
      <c r="A110" s="321"/>
      <c r="B110" s="223"/>
      <c r="C110" s="224"/>
      <c r="D110" s="224"/>
      <c r="E110" s="224"/>
      <c r="F110" s="224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</row>
    <row r="111" spans="1:18" ht="12.75">
      <c r="A111" s="321"/>
      <c r="B111" s="223"/>
      <c r="C111" s="229"/>
      <c r="D111" s="224"/>
      <c r="E111" s="224"/>
      <c r="F111" s="224"/>
      <c r="G111" s="321"/>
      <c r="H111" s="321"/>
      <c r="I111" s="321"/>
      <c r="J111" s="321"/>
      <c r="K111" s="321"/>
      <c r="L111" s="321"/>
      <c r="M111" s="321"/>
      <c r="N111" s="321"/>
      <c r="O111" s="321"/>
      <c r="P111" s="321"/>
      <c r="Q111" s="321"/>
      <c r="R111" s="321"/>
    </row>
    <row r="112" spans="1:18" ht="12.75">
      <c r="A112" s="321"/>
      <c r="B112" s="223"/>
      <c r="C112" s="229"/>
      <c r="D112" s="224"/>
      <c r="E112" s="224"/>
      <c r="F112" s="224"/>
      <c r="G112" s="321"/>
      <c r="H112" s="321"/>
      <c r="I112" s="321"/>
      <c r="J112" s="321"/>
      <c r="K112" s="321"/>
      <c r="L112" s="321"/>
      <c r="M112" s="321"/>
      <c r="N112" s="321"/>
      <c r="O112" s="321"/>
      <c r="P112" s="321"/>
      <c r="Q112" s="321"/>
      <c r="R112" s="321"/>
    </row>
    <row r="113" spans="1:18" ht="13.5" customHeight="1">
      <c r="A113" s="321"/>
      <c r="B113" s="223"/>
      <c r="C113" s="229"/>
      <c r="D113" s="229"/>
      <c r="E113" s="224"/>
      <c r="F113" s="224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</row>
    <row r="114" spans="1:18" ht="12.75" customHeight="1">
      <c r="A114" s="321"/>
      <c r="B114" s="223"/>
      <c r="C114" s="229"/>
      <c r="D114" s="224"/>
      <c r="E114" s="224"/>
      <c r="F114" s="224"/>
      <c r="G114" s="321"/>
      <c r="H114" s="321"/>
      <c r="I114" s="321"/>
      <c r="J114" s="321"/>
      <c r="K114" s="321"/>
      <c r="L114" s="321"/>
      <c r="M114" s="321"/>
      <c r="N114" s="321"/>
      <c r="O114" s="321"/>
      <c r="P114" s="321"/>
      <c r="Q114" s="321"/>
      <c r="R114" s="321"/>
    </row>
    <row r="115" spans="1:18" ht="12.75">
      <c r="A115" s="321"/>
      <c r="B115" s="223"/>
      <c r="C115" s="224"/>
      <c r="D115" s="224"/>
      <c r="E115" s="224"/>
      <c r="F115" s="224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</row>
    <row r="116" spans="1:18" ht="12.75">
      <c r="A116" s="321"/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321"/>
      <c r="R116" s="321"/>
    </row>
    <row r="117" spans="1:18" ht="12.75">
      <c r="A117" s="321"/>
      <c r="B117" s="323"/>
      <c r="C117" s="321"/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</row>
    <row r="118" spans="1:18" ht="12.75">
      <c r="A118" s="321"/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</row>
    <row r="119" spans="1:18" ht="12.75">
      <c r="A119" s="321"/>
      <c r="B119" s="321"/>
      <c r="C119" s="321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21"/>
      <c r="O119" s="321"/>
      <c r="P119" s="321"/>
      <c r="Q119" s="321"/>
      <c r="R119" s="321"/>
    </row>
    <row r="120" spans="1:18" ht="12.75">
      <c r="A120" s="321"/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  <c r="L120" s="321"/>
      <c r="M120" s="321"/>
      <c r="N120" s="321"/>
      <c r="O120" s="321"/>
      <c r="P120" s="321"/>
      <c r="Q120" s="321"/>
      <c r="R120" s="321"/>
    </row>
    <row r="121" spans="1:18" ht="12.75">
      <c r="A121" s="321"/>
      <c r="B121" s="102"/>
      <c r="C121" s="103"/>
      <c r="D121" s="103"/>
      <c r="E121" s="321"/>
      <c r="F121" s="321"/>
      <c r="G121" s="321"/>
      <c r="H121" s="321"/>
      <c r="I121" s="321"/>
      <c r="J121" s="321"/>
      <c r="K121" s="321"/>
      <c r="L121" s="321"/>
      <c r="M121" s="321"/>
      <c r="N121" s="321"/>
      <c r="O121" s="321"/>
      <c r="P121" s="321"/>
      <c r="Q121" s="321"/>
      <c r="R121" s="321"/>
    </row>
    <row r="122" spans="1:18" ht="12.75">
      <c r="A122" s="321"/>
      <c r="B122" s="104"/>
      <c r="C122" s="103"/>
      <c r="D122" s="103"/>
      <c r="E122" s="321"/>
      <c r="F122" s="321"/>
      <c r="G122" s="321"/>
      <c r="H122" s="321"/>
      <c r="I122" s="321"/>
      <c r="J122" s="321"/>
      <c r="K122" s="321"/>
      <c r="L122" s="321"/>
      <c r="M122" s="321"/>
      <c r="N122" s="321"/>
      <c r="O122" s="321"/>
      <c r="P122" s="321"/>
      <c r="Q122" s="321"/>
      <c r="R122" s="321"/>
    </row>
    <row r="123" spans="1:18" ht="12.75">
      <c r="A123" s="321"/>
      <c r="B123" s="105"/>
      <c r="C123" s="105"/>
      <c r="D123" s="106"/>
      <c r="E123" s="321"/>
      <c r="F123" s="321"/>
      <c r="G123" s="321"/>
      <c r="H123" s="321"/>
      <c r="I123" s="321"/>
      <c r="J123" s="321"/>
      <c r="K123" s="321"/>
      <c r="L123" s="321"/>
      <c r="M123" s="321"/>
      <c r="N123" s="321"/>
      <c r="O123" s="321"/>
      <c r="P123" s="321"/>
      <c r="Q123" s="321"/>
      <c r="R123" s="321"/>
    </row>
    <row r="124" spans="1:18" ht="12.75">
      <c r="A124" s="321"/>
      <c r="B124" s="223"/>
      <c r="C124" s="223"/>
      <c r="D124" s="224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</row>
    <row r="125" spans="1:18" ht="12.75">
      <c r="A125" s="321"/>
      <c r="B125" s="103"/>
      <c r="C125" s="223"/>
      <c r="D125" s="224"/>
      <c r="E125" s="321"/>
      <c r="F125" s="321"/>
      <c r="G125" s="321"/>
      <c r="H125" s="321"/>
      <c r="I125" s="321"/>
      <c r="J125" s="321"/>
      <c r="K125" s="321"/>
      <c r="L125" s="321"/>
      <c r="M125" s="321"/>
      <c r="N125" s="321"/>
      <c r="O125" s="321"/>
      <c r="P125" s="321"/>
      <c r="Q125" s="321"/>
      <c r="R125" s="321"/>
    </row>
    <row r="126" spans="1:18" ht="12.75">
      <c r="A126" s="321"/>
      <c r="B126" s="103"/>
      <c r="C126" s="223"/>
      <c r="D126" s="224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321"/>
      <c r="R126" s="321"/>
    </row>
    <row r="127" spans="1:18" ht="12.75">
      <c r="A127" s="321"/>
      <c r="B127" s="223"/>
      <c r="C127" s="223"/>
      <c r="D127" s="224"/>
      <c r="E127" s="321"/>
      <c r="F127" s="321"/>
      <c r="G127" s="321"/>
      <c r="H127" s="321"/>
      <c r="I127" s="321"/>
      <c r="J127" s="321"/>
      <c r="K127" s="321"/>
      <c r="L127" s="321"/>
      <c r="M127" s="321"/>
      <c r="N127" s="321"/>
      <c r="O127" s="321"/>
      <c r="P127" s="321"/>
      <c r="Q127" s="321"/>
      <c r="R127" s="321"/>
    </row>
    <row r="128" spans="1:18" ht="12.75">
      <c r="A128" s="321"/>
      <c r="B128" s="103"/>
      <c r="C128" s="223"/>
      <c r="D128" s="224"/>
      <c r="E128" s="321"/>
      <c r="F128" s="321"/>
      <c r="G128" s="321"/>
      <c r="H128" s="321"/>
      <c r="I128" s="321"/>
      <c r="J128" s="321"/>
      <c r="K128" s="321"/>
      <c r="L128" s="321"/>
      <c r="M128" s="321"/>
      <c r="N128" s="321"/>
      <c r="O128" s="321"/>
      <c r="P128" s="321"/>
      <c r="Q128" s="321"/>
      <c r="R128" s="321"/>
    </row>
    <row r="129" spans="1:18" ht="12.75">
      <c r="A129" s="321"/>
      <c r="B129" s="103"/>
      <c r="C129" s="223"/>
      <c r="D129" s="224"/>
      <c r="E129" s="321"/>
      <c r="F129" s="321"/>
      <c r="G129" s="321"/>
      <c r="H129" s="321"/>
      <c r="I129" s="321"/>
      <c r="J129" s="321"/>
      <c r="K129" s="321"/>
      <c r="L129" s="321"/>
      <c r="M129" s="321"/>
      <c r="N129" s="321"/>
      <c r="O129" s="321"/>
      <c r="P129" s="321"/>
      <c r="Q129" s="321"/>
      <c r="R129" s="321"/>
    </row>
    <row r="130" spans="1:18" ht="12.75">
      <c r="A130" s="321"/>
      <c r="B130" s="223"/>
      <c r="C130" s="223"/>
      <c r="D130" s="224"/>
      <c r="E130" s="321"/>
      <c r="F130" s="321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  <c r="R130" s="321"/>
    </row>
    <row r="131" spans="1:18" ht="12.75">
      <c r="A131" s="321"/>
      <c r="B131" s="103"/>
      <c r="C131" s="223"/>
      <c r="D131" s="224"/>
      <c r="E131" s="321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</row>
    <row r="132" spans="1:18" ht="12.75">
      <c r="A132" s="321"/>
      <c r="B132" s="103"/>
      <c r="C132" s="223"/>
      <c r="D132" s="224"/>
      <c r="E132" s="321"/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</row>
    <row r="133" spans="1:18" ht="12.75">
      <c r="A133" s="321"/>
      <c r="B133" s="223"/>
      <c r="C133" s="223"/>
      <c r="D133" s="224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</row>
    <row r="134" spans="1:18" ht="12.75">
      <c r="A134" s="321"/>
      <c r="B134" s="103"/>
      <c r="C134" s="223"/>
      <c r="D134" s="224"/>
      <c r="E134" s="321"/>
      <c r="F134" s="321"/>
      <c r="G134" s="321"/>
      <c r="H134" s="321"/>
      <c r="I134" s="321"/>
      <c r="J134" s="321"/>
      <c r="K134" s="321"/>
      <c r="L134" s="321"/>
      <c r="M134" s="321"/>
      <c r="N134" s="321"/>
      <c r="O134" s="321"/>
      <c r="P134" s="321"/>
      <c r="Q134" s="321"/>
      <c r="R134" s="321"/>
    </row>
    <row r="135" spans="1:18" ht="12.75">
      <c r="A135" s="321"/>
      <c r="B135" s="103"/>
      <c r="C135" s="223"/>
      <c r="D135" s="224"/>
      <c r="E135" s="321"/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</row>
    <row r="136" spans="1:18" ht="12.75">
      <c r="A136" s="321"/>
      <c r="B136" s="103"/>
      <c r="C136" s="223"/>
      <c r="D136" s="224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</row>
    <row r="137" spans="1:18" ht="12.75">
      <c r="A137" s="321"/>
      <c r="B137" s="223"/>
      <c r="C137" s="223"/>
      <c r="D137" s="224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321"/>
      <c r="R137" s="321"/>
    </row>
    <row r="138" spans="1:18" ht="12.75">
      <c r="A138" s="321"/>
      <c r="B138" s="103"/>
      <c r="C138" s="223"/>
      <c r="D138" s="224"/>
      <c r="E138" s="321"/>
      <c r="F138" s="321"/>
      <c r="G138" s="321"/>
      <c r="H138" s="321"/>
      <c r="I138" s="321"/>
      <c r="J138" s="321"/>
      <c r="K138" s="321"/>
      <c r="L138" s="321"/>
      <c r="M138" s="321"/>
      <c r="N138" s="321"/>
      <c r="O138" s="321"/>
      <c r="P138" s="321"/>
      <c r="Q138" s="321"/>
      <c r="R138" s="321"/>
    </row>
    <row r="139" spans="1:18" ht="12.75">
      <c r="A139" s="321"/>
      <c r="B139" s="103"/>
      <c r="C139" s="223"/>
      <c r="D139" s="224"/>
      <c r="E139" s="321"/>
      <c r="F139" s="321"/>
      <c r="G139" s="321"/>
      <c r="H139" s="321"/>
      <c r="I139" s="321"/>
      <c r="J139" s="321"/>
      <c r="K139" s="321"/>
      <c r="L139" s="321"/>
      <c r="M139" s="321"/>
      <c r="N139" s="321"/>
      <c r="O139" s="321"/>
      <c r="P139" s="321"/>
      <c r="Q139" s="321"/>
      <c r="R139" s="321"/>
    </row>
    <row r="140" spans="1:18" ht="12.75">
      <c r="A140" s="321"/>
      <c r="B140" s="103"/>
      <c r="C140" s="223"/>
      <c r="D140" s="224"/>
      <c r="E140" s="321"/>
      <c r="F140" s="321"/>
      <c r="G140" s="321"/>
      <c r="H140" s="321"/>
      <c r="I140" s="321"/>
      <c r="J140" s="321"/>
      <c r="K140" s="321"/>
      <c r="L140" s="321"/>
      <c r="M140" s="321"/>
      <c r="N140" s="321"/>
      <c r="O140" s="321"/>
      <c r="P140" s="321"/>
      <c r="Q140" s="321"/>
      <c r="R140" s="321"/>
    </row>
    <row r="141" spans="1:18" ht="12.75">
      <c r="A141" s="321"/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</row>
    <row r="142" spans="1:18" ht="12.75">
      <c r="A142" s="321"/>
      <c r="B142" s="321"/>
      <c r="C142" s="321"/>
      <c r="D142" s="321"/>
      <c r="E142" s="321"/>
      <c r="F142" s="321"/>
      <c r="G142" s="321"/>
      <c r="H142" s="321"/>
      <c r="I142" s="321"/>
      <c r="J142" s="321"/>
      <c r="K142" s="321"/>
      <c r="L142" s="321"/>
      <c r="M142" s="321"/>
      <c r="N142" s="321"/>
      <c r="O142" s="321"/>
      <c r="P142" s="321"/>
      <c r="Q142" s="321"/>
      <c r="R142" s="321"/>
    </row>
    <row r="143" spans="1:18" ht="12.75">
      <c r="A143" s="321"/>
      <c r="B143" s="321"/>
      <c r="C143" s="321"/>
      <c r="D143" s="321"/>
      <c r="E143" s="321"/>
      <c r="F143" s="321"/>
      <c r="G143" s="321"/>
      <c r="H143" s="321"/>
      <c r="I143" s="321"/>
      <c r="J143" s="321"/>
      <c r="K143" s="321"/>
      <c r="L143" s="321"/>
      <c r="M143" s="321"/>
      <c r="N143" s="321"/>
      <c r="O143" s="321"/>
      <c r="P143" s="321"/>
      <c r="Q143" s="321"/>
      <c r="R143" s="321"/>
    </row>
    <row r="144" spans="1:18" ht="12.75">
      <c r="A144" s="321"/>
      <c r="B144" s="321"/>
      <c r="C144" s="321"/>
      <c r="D144" s="321"/>
      <c r="E144" s="321"/>
      <c r="F144" s="321"/>
      <c r="G144" s="321"/>
      <c r="H144" s="321"/>
      <c r="I144" s="321"/>
      <c r="J144" s="321"/>
      <c r="K144" s="321"/>
      <c r="L144" s="321"/>
      <c r="M144" s="321"/>
      <c r="N144" s="321"/>
      <c r="O144" s="321"/>
      <c r="P144" s="321"/>
      <c r="Q144" s="321"/>
      <c r="R144" s="321"/>
    </row>
    <row r="145" spans="1:18" ht="12.75">
      <c r="A145" s="321"/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1"/>
    </row>
    <row r="146" spans="1:18" ht="12.75">
      <c r="A146" s="321"/>
      <c r="B146" s="102"/>
      <c r="C146" s="103"/>
      <c r="D146" s="103"/>
      <c r="E146" s="103"/>
      <c r="F146" s="103"/>
      <c r="G146" s="103"/>
      <c r="H146" s="321"/>
      <c r="I146" s="321"/>
      <c r="J146" s="321"/>
      <c r="K146" s="321"/>
      <c r="L146" s="321"/>
      <c r="M146" s="321"/>
      <c r="N146" s="321"/>
      <c r="O146" s="321"/>
      <c r="P146" s="321"/>
      <c r="Q146" s="321"/>
      <c r="R146" s="321"/>
    </row>
    <row r="147" spans="1:18" ht="12.75">
      <c r="A147" s="321"/>
      <c r="B147" s="104"/>
      <c r="C147" s="103"/>
      <c r="D147" s="103"/>
      <c r="E147" s="103"/>
      <c r="F147" s="103"/>
      <c r="G147" s="103"/>
      <c r="H147" s="321"/>
      <c r="I147" s="321"/>
      <c r="J147" s="321"/>
      <c r="K147" s="321"/>
      <c r="L147" s="321"/>
      <c r="M147" s="321"/>
      <c r="N147" s="321"/>
      <c r="O147" s="321"/>
      <c r="P147" s="321"/>
      <c r="Q147" s="321"/>
      <c r="R147" s="321"/>
    </row>
    <row r="148" spans="1:18" ht="12.75">
      <c r="A148" s="321"/>
      <c r="B148" s="105"/>
      <c r="C148" s="105"/>
      <c r="D148" s="106"/>
      <c r="E148" s="103"/>
      <c r="F148" s="103"/>
      <c r="G148" s="103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</row>
    <row r="149" spans="1:18" ht="12.75">
      <c r="A149" s="321"/>
      <c r="B149" s="103"/>
      <c r="C149" s="103"/>
      <c r="D149" s="106"/>
      <c r="E149" s="103"/>
      <c r="F149" s="103"/>
      <c r="G149" s="103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</row>
    <row r="150" spans="1:18" ht="12.75">
      <c r="A150" s="321"/>
      <c r="B150" s="103"/>
      <c r="C150" s="103"/>
      <c r="D150" s="106"/>
      <c r="E150" s="106"/>
      <c r="F150" s="106"/>
      <c r="G150" s="106"/>
      <c r="H150" s="321"/>
      <c r="I150" s="321"/>
      <c r="J150" s="321"/>
      <c r="K150" s="321"/>
      <c r="L150" s="321"/>
      <c r="M150" s="321"/>
      <c r="N150" s="321"/>
      <c r="O150" s="321"/>
      <c r="P150" s="321"/>
      <c r="Q150" s="321"/>
      <c r="R150" s="321"/>
    </row>
    <row r="151" spans="1:18" ht="12.75">
      <c r="A151" s="321"/>
      <c r="B151" s="223"/>
      <c r="C151" s="223"/>
      <c r="D151" s="229"/>
      <c r="E151" s="224"/>
      <c r="F151" s="224"/>
      <c r="G151" s="224"/>
      <c r="H151" s="321"/>
      <c r="I151" s="321"/>
      <c r="J151" s="321"/>
      <c r="K151" s="321"/>
      <c r="L151" s="321"/>
      <c r="M151" s="321"/>
      <c r="N151" s="321"/>
      <c r="O151" s="321"/>
      <c r="P151" s="321"/>
      <c r="Q151" s="321"/>
      <c r="R151" s="321"/>
    </row>
    <row r="152" spans="1:18" ht="12.75">
      <c r="A152" s="321"/>
      <c r="B152" s="103"/>
      <c r="C152" s="223"/>
      <c r="D152" s="229"/>
      <c r="E152" s="224"/>
      <c r="F152" s="224"/>
      <c r="G152" s="224"/>
      <c r="H152" s="321"/>
      <c r="I152" s="321"/>
      <c r="J152" s="321"/>
      <c r="K152" s="321"/>
      <c r="L152" s="321"/>
      <c r="M152" s="321"/>
      <c r="N152" s="321"/>
      <c r="O152" s="321"/>
      <c r="P152" s="321"/>
      <c r="Q152" s="321"/>
      <c r="R152" s="321"/>
    </row>
    <row r="153" spans="1:18" ht="12.75">
      <c r="A153" s="321"/>
      <c r="B153" s="103"/>
      <c r="C153" s="223"/>
      <c r="D153" s="229"/>
      <c r="E153" s="224"/>
      <c r="F153" s="224"/>
      <c r="G153" s="224"/>
      <c r="H153" s="321"/>
      <c r="I153" s="321"/>
      <c r="J153" s="321"/>
      <c r="K153" s="321"/>
      <c r="L153" s="321"/>
      <c r="M153" s="321"/>
      <c r="N153" s="321"/>
      <c r="O153" s="321"/>
      <c r="P153" s="321"/>
      <c r="Q153" s="321"/>
      <c r="R153" s="321"/>
    </row>
    <row r="154" spans="1:18" ht="13.5" customHeight="1">
      <c r="A154" s="321"/>
      <c r="B154" s="103"/>
      <c r="C154" s="223"/>
      <c r="D154" s="229"/>
      <c r="E154" s="224"/>
      <c r="F154" s="229"/>
      <c r="G154" s="224"/>
      <c r="H154" s="321"/>
      <c r="I154" s="321"/>
      <c r="J154" s="321"/>
      <c r="K154" s="321"/>
      <c r="L154" s="321"/>
      <c r="M154" s="321"/>
      <c r="N154" s="321"/>
      <c r="O154" s="321"/>
      <c r="P154" s="321"/>
      <c r="Q154" s="321"/>
      <c r="R154" s="321"/>
    </row>
    <row r="155" spans="1:18" ht="12.75" customHeight="1">
      <c r="A155" s="321"/>
      <c r="B155" s="103"/>
      <c r="C155" s="223"/>
      <c r="D155" s="229"/>
      <c r="E155" s="224"/>
      <c r="F155" s="224"/>
      <c r="G155" s="324"/>
      <c r="H155" s="321"/>
      <c r="I155" s="321"/>
      <c r="J155" s="321"/>
      <c r="K155" s="321"/>
      <c r="L155" s="321"/>
      <c r="M155" s="321"/>
      <c r="N155" s="321"/>
      <c r="O155" s="321"/>
      <c r="P155" s="321"/>
      <c r="Q155" s="321"/>
      <c r="R155" s="321"/>
    </row>
    <row r="156" spans="1:18" ht="12.75">
      <c r="A156" s="321"/>
      <c r="B156" s="223"/>
      <c r="C156" s="223"/>
      <c r="D156" s="229"/>
      <c r="E156" s="224"/>
      <c r="F156" s="224"/>
      <c r="G156" s="224"/>
      <c r="H156" s="321"/>
      <c r="I156" s="321"/>
      <c r="J156" s="321"/>
      <c r="K156" s="321"/>
      <c r="L156" s="321"/>
      <c r="M156" s="321"/>
      <c r="N156" s="321"/>
      <c r="O156" s="321"/>
      <c r="P156" s="321"/>
      <c r="Q156" s="321"/>
      <c r="R156" s="321"/>
    </row>
    <row r="157" spans="1:18" ht="12.75">
      <c r="A157" s="321"/>
      <c r="B157" s="103"/>
      <c r="C157" s="223"/>
      <c r="D157" s="229"/>
      <c r="E157" s="224"/>
      <c r="F157" s="224"/>
      <c r="G157" s="324"/>
      <c r="H157" s="321"/>
      <c r="I157" s="321"/>
      <c r="J157" s="321"/>
      <c r="K157" s="321"/>
      <c r="L157" s="321"/>
      <c r="M157" s="321"/>
      <c r="N157" s="321"/>
      <c r="O157" s="321"/>
      <c r="P157" s="321"/>
      <c r="Q157" s="321"/>
      <c r="R157" s="321"/>
    </row>
    <row r="158" spans="1:18" ht="12.75">
      <c r="A158" s="321"/>
      <c r="B158" s="223"/>
      <c r="C158" s="223"/>
      <c r="D158" s="229"/>
      <c r="E158" s="224"/>
      <c r="F158" s="224"/>
      <c r="G158" s="224"/>
      <c r="H158" s="321"/>
      <c r="I158" s="321"/>
      <c r="J158" s="321"/>
      <c r="K158" s="321"/>
      <c r="L158" s="321"/>
      <c r="M158" s="321"/>
      <c r="N158" s="321"/>
      <c r="O158" s="321"/>
      <c r="P158" s="321"/>
      <c r="Q158" s="321"/>
      <c r="R158" s="321"/>
    </row>
    <row r="159" spans="1:18" ht="12.75">
      <c r="A159" s="321"/>
      <c r="B159" s="103"/>
      <c r="C159" s="223"/>
      <c r="D159" s="229"/>
      <c r="E159" s="224"/>
      <c r="F159" s="229"/>
      <c r="G159" s="224"/>
      <c r="H159" s="321"/>
      <c r="I159" s="321"/>
      <c r="J159" s="321"/>
      <c r="K159" s="321"/>
      <c r="L159" s="321"/>
      <c r="M159" s="321"/>
      <c r="N159" s="321"/>
      <c r="O159" s="321"/>
      <c r="P159" s="321"/>
      <c r="Q159" s="321"/>
      <c r="R159" s="321"/>
    </row>
    <row r="160" spans="1:18" ht="12.75">
      <c r="A160" s="321"/>
      <c r="B160" s="103"/>
      <c r="C160" s="223"/>
      <c r="D160" s="229"/>
      <c r="E160" s="229"/>
      <c r="F160" s="224"/>
      <c r="G160" s="224"/>
      <c r="H160" s="321"/>
      <c r="I160" s="321"/>
      <c r="J160" s="321"/>
      <c r="K160" s="321"/>
      <c r="L160" s="321"/>
      <c r="M160" s="321"/>
      <c r="N160" s="321"/>
      <c r="O160" s="321"/>
      <c r="P160" s="321"/>
      <c r="Q160" s="321"/>
      <c r="R160" s="321"/>
    </row>
    <row r="161" spans="1:18" ht="12.75">
      <c r="A161" s="321"/>
      <c r="B161" s="103"/>
      <c r="C161" s="223"/>
      <c r="D161" s="229"/>
      <c r="E161" s="224"/>
      <c r="F161" s="224"/>
      <c r="G161" s="324"/>
      <c r="H161" s="321"/>
      <c r="I161" s="321"/>
      <c r="J161" s="321"/>
      <c r="K161" s="321"/>
      <c r="L161" s="321"/>
      <c r="M161" s="224"/>
      <c r="N161" s="321"/>
      <c r="O161" s="321"/>
      <c r="P161" s="321"/>
      <c r="Q161" s="321"/>
      <c r="R161" s="321"/>
    </row>
    <row r="162" spans="1:18" ht="12.75">
      <c r="A162" s="321"/>
      <c r="B162" s="223"/>
      <c r="C162" s="223"/>
      <c r="D162" s="224"/>
      <c r="E162" s="224"/>
      <c r="F162" s="224"/>
      <c r="G162" s="224"/>
      <c r="H162" s="321"/>
      <c r="I162" s="321"/>
      <c r="J162" s="321"/>
      <c r="K162" s="321"/>
      <c r="L162" s="321"/>
      <c r="M162" s="224"/>
      <c r="N162" s="321"/>
      <c r="O162" s="321"/>
      <c r="P162" s="321"/>
      <c r="Q162" s="321"/>
      <c r="R162" s="321"/>
    </row>
    <row r="163" spans="1:18" ht="12.75">
      <c r="A163" s="321"/>
      <c r="B163" s="103"/>
      <c r="C163" s="223"/>
      <c r="D163" s="229"/>
      <c r="E163" s="229"/>
      <c r="F163" s="224"/>
      <c r="G163" s="224"/>
      <c r="H163" s="321"/>
      <c r="I163" s="321"/>
      <c r="J163" s="321"/>
      <c r="K163" s="321"/>
      <c r="L163" s="321"/>
      <c r="M163" s="224"/>
      <c r="N163" s="321"/>
      <c r="O163" s="321"/>
      <c r="P163" s="321"/>
      <c r="Q163" s="321"/>
      <c r="R163" s="321"/>
    </row>
    <row r="164" spans="1:18" ht="12.75">
      <c r="A164" s="321"/>
      <c r="B164" s="103"/>
      <c r="C164" s="223"/>
      <c r="D164" s="224"/>
      <c r="E164" s="224"/>
      <c r="F164" s="224"/>
      <c r="G164" s="324"/>
      <c r="H164" s="321"/>
      <c r="I164" s="321"/>
      <c r="J164" s="321"/>
      <c r="K164" s="321"/>
      <c r="L164" s="321"/>
      <c r="M164" s="224"/>
      <c r="N164" s="321"/>
      <c r="O164" s="321"/>
      <c r="P164" s="321"/>
      <c r="Q164" s="321"/>
      <c r="R164" s="321"/>
    </row>
    <row r="165" spans="1:18" ht="12.75">
      <c r="A165" s="321"/>
      <c r="B165" s="223"/>
      <c r="C165" s="223"/>
      <c r="D165" s="224"/>
      <c r="E165" s="224"/>
      <c r="F165" s="224"/>
      <c r="G165" s="224"/>
      <c r="H165" s="321"/>
      <c r="I165" s="321"/>
      <c r="J165" s="321"/>
      <c r="K165" s="321"/>
      <c r="L165" s="321"/>
      <c r="M165" s="224"/>
      <c r="N165" s="321"/>
      <c r="O165" s="321"/>
      <c r="P165" s="321"/>
      <c r="Q165" s="321"/>
      <c r="R165" s="321"/>
    </row>
    <row r="166" spans="1:18" ht="12.75">
      <c r="A166" s="321"/>
      <c r="B166" s="103"/>
      <c r="C166" s="223"/>
      <c r="D166" s="229"/>
      <c r="E166" s="224"/>
      <c r="F166" s="224"/>
      <c r="G166" s="224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</row>
    <row r="167" spans="1:18" ht="12.75">
      <c r="A167" s="321"/>
      <c r="B167" s="103"/>
      <c r="C167" s="223"/>
      <c r="D167" s="229"/>
      <c r="E167" s="224"/>
      <c r="F167" s="224"/>
      <c r="G167" s="224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</row>
    <row r="168" spans="1:18" ht="12.75">
      <c r="A168" s="321"/>
      <c r="B168" s="103"/>
      <c r="C168" s="223"/>
      <c r="D168" s="229"/>
      <c r="E168" s="229"/>
      <c r="F168" s="224"/>
      <c r="G168" s="224"/>
      <c r="H168" s="321"/>
      <c r="I168" s="321"/>
      <c r="J168" s="321"/>
      <c r="K168" s="321"/>
      <c r="L168" s="321"/>
      <c r="M168" s="321"/>
      <c r="N168" s="321"/>
      <c r="O168" s="321"/>
      <c r="P168" s="321"/>
      <c r="Q168" s="321"/>
      <c r="R168" s="321"/>
    </row>
    <row r="169" spans="1:18" ht="12.75">
      <c r="A169" s="321"/>
      <c r="B169" s="103"/>
      <c r="C169" s="223"/>
      <c r="D169" s="229"/>
      <c r="E169" s="224"/>
      <c r="F169" s="224"/>
      <c r="G169" s="224"/>
      <c r="H169" s="321"/>
      <c r="I169" s="321"/>
      <c r="J169" s="321"/>
      <c r="K169" s="321"/>
      <c r="L169" s="321"/>
      <c r="M169" s="321"/>
      <c r="N169" s="321"/>
      <c r="O169" s="321"/>
      <c r="P169" s="321"/>
      <c r="Q169" s="321"/>
      <c r="R169" s="321"/>
    </row>
    <row r="170" spans="1:18" ht="12.75">
      <c r="A170" s="321"/>
      <c r="B170" s="103"/>
      <c r="C170" s="223"/>
      <c r="D170" s="224"/>
      <c r="E170" s="224"/>
      <c r="F170" s="224"/>
      <c r="G170" s="224"/>
      <c r="H170" s="321"/>
      <c r="I170" s="321"/>
      <c r="J170" s="325"/>
      <c r="K170" s="321"/>
      <c r="L170" s="321"/>
      <c r="M170" s="321"/>
      <c r="N170" s="321"/>
      <c r="O170" s="321"/>
      <c r="P170" s="321"/>
      <c r="Q170" s="321"/>
      <c r="R170" s="321"/>
    </row>
    <row r="171" spans="1:18" ht="12.75">
      <c r="A171" s="321"/>
      <c r="B171" s="321"/>
      <c r="C171" s="321"/>
      <c r="D171" s="321"/>
      <c r="E171" s="321"/>
      <c r="F171" s="321"/>
      <c r="G171" s="321"/>
      <c r="H171" s="321"/>
      <c r="I171" s="321"/>
      <c r="J171" s="325"/>
      <c r="K171" s="321"/>
      <c r="L171" s="321"/>
      <c r="M171" s="321"/>
      <c r="N171" s="321"/>
      <c r="O171" s="321"/>
      <c r="P171" s="321"/>
      <c r="Q171" s="321"/>
      <c r="R171" s="321"/>
    </row>
    <row r="172" spans="1:18" ht="12.75">
      <c r="A172" s="321"/>
      <c r="B172" s="321"/>
      <c r="C172" s="321"/>
      <c r="D172" s="321"/>
      <c r="E172" s="321"/>
      <c r="F172" s="321"/>
      <c r="G172" s="321"/>
      <c r="H172" s="321"/>
      <c r="I172" s="321"/>
      <c r="J172" s="325"/>
      <c r="K172" s="321"/>
      <c r="L172" s="321"/>
      <c r="M172" s="321"/>
      <c r="N172" s="321"/>
      <c r="O172" s="321"/>
      <c r="P172" s="321"/>
      <c r="Q172" s="321"/>
      <c r="R172" s="321"/>
    </row>
    <row r="173" spans="1:18" ht="12.75">
      <c r="A173" s="321"/>
      <c r="B173" s="321"/>
      <c r="C173" s="321"/>
      <c r="D173" s="321"/>
      <c r="E173" s="321"/>
      <c r="F173" s="321"/>
      <c r="G173" s="321"/>
      <c r="H173" s="223"/>
      <c r="I173" s="224"/>
      <c r="J173" s="325"/>
      <c r="K173" s="321"/>
      <c r="L173" s="321"/>
      <c r="M173" s="321"/>
      <c r="N173" s="321"/>
      <c r="O173" s="321"/>
      <c r="P173" s="321"/>
      <c r="Q173" s="321"/>
      <c r="R173" s="321"/>
    </row>
    <row r="174" spans="1:18" ht="12.75">
      <c r="A174" s="321"/>
      <c r="B174" s="321"/>
      <c r="C174" s="321"/>
      <c r="D174" s="321"/>
      <c r="E174" s="321"/>
      <c r="F174" s="321"/>
      <c r="G174" s="321"/>
      <c r="H174" s="223"/>
      <c r="I174" s="224"/>
      <c r="J174" s="325"/>
      <c r="K174" s="321"/>
      <c r="L174" s="321"/>
      <c r="M174" s="321"/>
      <c r="N174" s="321"/>
      <c r="O174" s="321"/>
      <c r="P174" s="321"/>
      <c r="Q174" s="321"/>
      <c r="R174" s="321"/>
    </row>
    <row r="175" spans="1:18" ht="12.75">
      <c r="A175" s="321"/>
      <c r="B175" s="102"/>
      <c r="C175" s="103"/>
      <c r="D175" s="103"/>
      <c r="E175" s="103"/>
      <c r="F175" s="103"/>
      <c r="G175" s="103"/>
      <c r="H175" s="223"/>
      <c r="I175" s="224"/>
      <c r="J175" s="325"/>
      <c r="K175" s="321"/>
      <c r="L175" s="321"/>
      <c r="M175" s="321"/>
      <c r="N175" s="321"/>
      <c r="O175" s="321"/>
      <c r="P175" s="321"/>
      <c r="Q175" s="321"/>
      <c r="R175" s="321"/>
    </row>
    <row r="176" spans="1:18" ht="12.75">
      <c r="A176" s="321"/>
      <c r="B176" s="103"/>
      <c r="C176" s="103"/>
      <c r="D176" s="106"/>
      <c r="E176" s="103"/>
      <c r="F176" s="103"/>
      <c r="G176" s="103"/>
      <c r="H176" s="223"/>
      <c r="I176" s="224"/>
      <c r="J176" s="325"/>
      <c r="K176" s="321"/>
      <c r="L176" s="321"/>
      <c r="M176" s="321"/>
      <c r="N176" s="321"/>
      <c r="O176" s="321"/>
      <c r="P176" s="321"/>
      <c r="Q176" s="321"/>
      <c r="R176" s="321"/>
    </row>
    <row r="177" spans="1:18" ht="12.75">
      <c r="A177" s="321"/>
      <c r="B177" s="103"/>
      <c r="C177" s="103"/>
      <c r="D177" s="106"/>
      <c r="E177" s="106"/>
      <c r="F177" s="106"/>
      <c r="G177" s="106"/>
      <c r="H177" s="321"/>
      <c r="I177" s="321"/>
      <c r="J177" s="321"/>
      <c r="K177" s="321"/>
      <c r="L177" s="321"/>
      <c r="M177" s="321"/>
      <c r="N177" s="321"/>
      <c r="O177" s="321"/>
      <c r="P177" s="321"/>
      <c r="Q177" s="321"/>
      <c r="R177" s="321"/>
    </row>
    <row r="178" spans="1:18" ht="12.75">
      <c r="A178" s="321"/>
      <c r="B178" s="103"/>
      <c r="C178" s="103"/>
      <c r="D178" s="106"/>
      <c r="E178" s="106"/>
      <c r="F178" s="106"/>
      <c r="G178" s="106"/>
      <c r="H178" s="321"/>
      <c r="I178" s="321"/>
      <c r="J178" s="321"/>
      <c r="K178" s="321"/>
      <c r="L178" s="321"/>
      <c r="M178" s="321"/>
      <c r="N178" s="321"/>
      <c r="O178" s="321"/>
      <c r="P178" s="321"/>
      <c r="Q178" s="321"/>
      <c r="R178" s="321"/>
    </row>
    <row r="179" spans="1:18" ht="12.75">
      <c r="A179" s="321"/>
      <c r="B179" s="103"/>
      <c r="C179" s="103"/>
      <c r="D179" s="106"/>
      <c r="E179" s="106"/>
      <c r="F179" s="106"/>
      <c r="G179" s="106"/>
      <c r="H179" s="321"/>
      <c r="I179" s="321"/>
      <c r="J179" s="321"/>
      <c r="K179" s="321"/>
      <c r="L179" s="321"/>
      <c r="M179" s="321"/>
      <c r="N179" s="321"/>
      <c r="O179" s="321"/>
      <c r="P179" s="321"/>
      <c r="Q179" s="321"/>
      <c r="R179" s="321"/>
    </row>
    <row r="180" spans="1:18" ht="12.75">
      <c r="A180" s="321"/>
      <c r="B180" s="223"/>
      <c r="C180" s="223"/>
      <c r="D180" s="326"/>
      <c r="E180" s="224"/>
      <c r="F180" s="224"/>
      <c r="G180" s="224"/>
      <c r="H180" s="321"/>
      <c r="I180" s="321"/>
      <c r="J180" s="321"/>
      <c r="K180" s="321"/>
      <c r="L180" s="321"/>
      <c r="M180" s="321"/>
      <c r="N180" s="321"/>
      <c r="O180" s="321"/>
      <c r="P180" s="321"/>
      <c r="Q180" s="321"/>
      <c r="R180" s="321"/>
    </row>
    <row r="181" spans="1:18" ht="13.5" customHeight="1">
      <c r="A181" s="321"/>
      <c r="B181" s="103"/>
      <c r="C181" s="223"/>
      <c r="D181" s="326"/>
      <c r="E181" s="224"/>
      <c r="F181" s="326"/>
      <c r="G181" s="224"/>
      <c r="H181" s="321"/>
      <c r="I181" s="321"/>
      <c r="J181" s="321"/>
      <c r="K181" s="321"/>
      <c r="L181" s="321"/>
      <c r="M181" s="321"/>
      <c r="N181" s="321"/>
      <c r="O181" s="321"/>
      <c r="P181" s="321"/>
      <c r="Q181" s="321"/>
      <c r="R181" s="321"/>
    </row>
    <row r="182" spans="1:18" ht="12.75" customHeight="1">
      <c r="A182" s="321"/>
      <c r="B182" s="103"/>
      <c r="C182" s="223"/>
      <c r="D182" s="224"/>
      <c r="E182" s="224"/>
      <c r="F182" s="224"/>
      <c r="G182" s="224"/>
      <c r="H182" s="321"/>
      <c r="I182" s="321"/>
      <c r="J182" s="321"/>
      <c r="K182" s="321"/>
      <c r="L182" s="321"/>
      <c r="M182" s="321"/>
      <c r="N182" s="321"/>
      <c r="O182" s="321"/>
      <c r="P182" s="321"/>
      <c r="Q182" s="321"/>
      <c r="R182" s="321"/>
    </row>
    <row r="183" spans="1:18" ht="12.75">
      <c r="A183" s="321"/>
      <c r="B183" s="103"/>
      <c r="C183" s="223"/>
      <c r="D183" s="326"/>
      <c r="E183" s="224"/>
      <c r="F183" s="224"/>
      <c r="G183" s="224"/>
      <c r="H183" s="321"/>
      <c r="I183" s="321"/>
      <c r="J183" s="321"/>
      <c r="K183" s="321"/>
      <c r="L183" s="321"/>
      <c r="M183" s="321"/>
      <c r="N183" s="321"/>
      <c r="O183" s="321"/>
      <c r="P183" s="321"/>
      <c r="Q183" s="321"/>
      <c r="R183" s="321"/>
    </row>
    <row r="184" spans="1:18" ht="12.75">
      <c r="A184" s="321"/>
      <c r="B184" s="103"/>
      <c r="C184" s="223"/>
      <c r="D184" s="326"/>
      <c r="E184" s="224"/>
      <c r="F184" s="224"/>
      <c r="G184" s="224"/>
      <c r="H184" s="321"/>
      <c r="I184" s="327"/>
      <c r="J184" s="321"/>
      <c r="K184" s="321"/>
      <c r="L184" s="321"/>
      <c r="M184" s="321"/>
      <c r="N184" s="321"/>
      <c r="O184" s="321"/>
      <c r="P184" s="321"/>
      <c r="Q184" s="321"/>
      <c r="R184" s="321"/>
    </row>
    <row r="185" spans="1:18" ht="12.75">
      <c r="A185" s="321"/>
      <c r="B185" s="103"/>
      <c r="C185" s="223"/>
      <c r="D185" s="224"/>
      <c r="E185" s="224"/>
      <c r="F185" s="224"/>
      <c r="G185" s="224"/>
      <c r="H185" s="321"/>
      <c r="I185" s="325"/>
      <c r="J185" s="321"/>
      <c r="K185" s="321"/>
      <c r="L185" s="321"/>
      <c r="M185" s="321"/>
      <c r="N185" s="321"/>
      <c r="O185" s="321"/>
      <c r="P185" s="321"/>
      <c r="Q185" s="321"/>
      <c r="R185" s="321"/>
    </row>
    <row r="186" spans="1:18" ht="12.75">
      <c r="A186" s="321"/>
      <c r="B186" s="321"/>
      <c r="C186" s="321"/>
      <c r="D186" s="321"/>
      <c r="E186" s="321"/>
      <c r="F186" s="321"/>
      <c r="G186" s="321"/>
      <c r="H186" s="321"/>
      <c r="I186" s="325"/>
      <c r="J186" s="321"/>
      <c r="K186" s="321"/>
      <c r="L186" s="321"/>
      <c r="M186" s="321"/>
      <c r="N186" s="321"/>
      <c r="O186" s="321"/>
      <c r="P186" s="321"/>
      <c r="Q186" s="321"/>
      <c r="R186" s="321"/>
    </row>
    <row r="187" spans="1:18" ht="12.75">
      <c r="A187" s="321"/>
      <c r="B187" s="321"/>
      <c r="C187" s="321"/>
      <c r="D187" s="321"/>
      <c r="E187" s="321"/>
      <c r="F187" s="321"/>
      <c r="G187" s="321"/>
      <c r="H187" s="321"/>
      <c r="I187" s="325"/>
      <c r="J187" s="321"/>
      <c r="K187" s="321"/>
      <c r="L187" s="321"/>
      <c r="M187" s="321"/>
      <c r="N187" s="321"/>
      <c r="O187" s="321"/>
      <c r="P187" s="321"/>
      <c r="Q187" s="321"/>
      <c r="R187" s="321"/>
    </row>
    <row r="188" spans="1:18" ht="12.75">
      <c r="A188" s="321"/>
      <c r="B188" s="321"/>
      <c r="C188" s="321"/>
      <c r="D188" s="321"/>
      <c r="E188" s="321"/>
      <c r="F188" s="321"/>
      <c r="G188" s="321"/>
      <c r="H188" s="321"/>
      <c r="I188" s="325"/>
      <c r="J188" s="321"/>
      <c r="K188" s="321"/>
      <c r="L188" s="321"/>
      <c r="M188" s="321"/>
      <c r="N188" s="321"/>
      <c r="O188" s="321"/>
      <c r="P188" s="321"/>
      <c r="Q188" s="321"/>
      <c r="R188" s="321"/>
    </row>
    <row r="189" spans="1:18" ht="12.75">
      <c r="A189" s="321"/>
      <c r="B189" s="321"/>
      <c r="C189" s="321"/>
      <c r="D189" s="321"/>
      <c r="E189" s="321"/>
      <c r="F189" s="321"/>
      <c r="G189" s="321"/>
      <c r="H189" s="321"/>
      <c r="I189" s="325"/>
      <c r="J189" s="321"/>
      <c r="K189" s="321"/>
      <c r="L189" s="321"/>
      <c r="M189" s="321"/>
      <c r="N189" s="321"/>
      <c r="O189" s="321"/>
      <c r="P189" s="321"/>
      <c r="Q189" s="321"/>
      <c r="R189" s="321"/>
    </row>
    <row r="190" spans="1:18" ht="12.75">
      <c r="A190" s="321"/>
      <c r="B190" s="102"/>
      <c r="C190" s="103"/>
      <c r="D190" s="103"/>
      <c r="E190" s="103"/>
      <c r="F190" s="321"/>
      <c r="G190" s="321"/>
      <c r="H190" s="321"/>
      <c r="I190" s="325"/>
      <c r="J190" s="321"/>
      <c r="K190" s="321"/>
      <c r="L190" s="321"/>
      <c r="M190" s="321"/>
      <c r="N190" s="321"/>
      <c r="O190" s="321"/>
      <c r="P190" s="321"/>
      <c r="Q190" s="321"/>
      <c r="R190" s="321"/>
    </row>
    <row r="191" spans="1:18" ht="12.75">
      <c r="A191" s="321"/>
      <c r="B191" s="103"/>
      <c r="C191" s="103"/>
      <c r="D191" s="106"/>
      <c r="E191" s="103"/>
      <c r="F191" s="321"/>
      <c r="G191" s="321"/>
      <c r="H191" s="321"/>
      <c r="I191" s="325"/>
      <c r="J191" s="321"/>
      <c r="K191" s="321"/>
      <c r="L191" s="321"/>
      <c r="M191" s="321"/>
      <c r="N191" s="321"/>
      <c r="O191" s="321"/>
      <c r="P191" s="321"/>
      <c r="Q191" s="321"/>
      <c r="R191" s="321"/>
    </row>
    <row r="192" spans="1:18" ht="12.75">
      <c r="A192" s="321"/>
      <c r="B192" s="103"/>
      <c r="C192" s="103"/>
      <c r="D192" s="106"/>
      <c r="E192" s="106"/>
      <c r="F192" s="321"/>
      <c r="G192" s="321"/>
      <c r="H192" s="321"/>
      <c r="I192" s="321"/>
      <c r="J192" s="321"/>
      <c r="K192" s="321"/>
      <c r="L192" s="321"/>
      <c r="M192" s="321"/>
      <c r="N192" s="321"/>
      <c r="O192" s="321"/>
      <c r="P192" s="321"/>
      <c r="Q192" s="321"/>
      <c r="R192" s="321"/>
    </row>
    <row r="193" spans="1:18" ht="12.75">
      <c r="A193" s="321"/>
      <c r="B193" s="103"/>
      <c r="C193" s="103"/>
      <c r="D193" s="106"/>
      <c r="E193" s="106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1"/>
      <c r="Q193" s="321"/>
      <c r="R193" s="321"/>
    </row>
    <row r="194" spans="1:18" ht="12.75">
      <c r="A194" s="321"/>
      <c r="B194" s="103"/>
      <c r="C194" s="103"/>
      <c r="D194" s="106"/>
      <c r="E194" s="106"/>
      <c r="F194" s="321"/>
      <c r="G194" s="321"/>
      <c r="H194" s="321"/>
      <c r="I194" s="321"/>
      <c r="J194" s="321"/>
      <c r="K194" s="321"/>
      <c r="L194" s="321"/>
      <c r="M194" s="321"/>
      <c r="N194" s="321"/>
      <c r="O194" s="321"/>
      <c r="P194" s="321"/>
      <c r="Q194" s="321"/>
      <c r="R194" s="321"/>
    </row>
    <row r="195" spans="1:18" ht="12.75">
      <c r="A195" s="321"/>
      <c r="B195" s="223"/>
      <c r="C195" s="223"/>
      <c r="D195" s="224"/>
      <c r="E195" s="224"/>
      <c r="F195" s="321"/>
      <c r="G195" s="321"/>
      <c r="H195" s="321"/>
      <c r="I195" s="321"/>
      <c r="J195" s="321"/>
      <c r="K195" s="321"/>
      <c r="L195" s="321"/>
      <c r="M195" s="321"/>
      <c r="N195" s="321"/>
      <c r="O195" s="321"/>
      <c r="P195" s="321"/>
      <c r="Q195" s="321"/>
      <c r="R195" s="321"/>
    </row>
    <row r="196" spans="1:18" ht="12.75">
      <c r="A196" s="321"/>
      <c r="B196" s="103"/>
      <c r="C196" s="223"/>
      <c r="D196" s="224"/>
      <c r="E196" s="224"/>
      <c r="F196" s="321"/>
      <c r="G196" s="321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1"/>
    </row>
    <row r="197" spans="1:18" ht="12.75">
      <c r="A197" s="321"/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  <c r="L197" s="321"/>
      <c r="M197" s="321"/>
      <c r="N197" s="321"/>
      <c r="O197" s="321"/>
      <c r="P197" s="321"/>
      <c r="Q197" s="321"/>
      <c r="R197" s="321"/>
    </row>
    <row r="198" spans="1:18" ht="12.75">
      <c r="A198" s="321"/>
      <c r="B198" s="321"/>
      <c r="C198" s="321"/>
      <c r="D198" s="321"/>
      <c r="E198" s="321"/>
      <c r="F198" s="321"/>
      <c r="G198" s="321"/>
      <c r="H198" s="321"/>
      <c r="I198" s="321"/>
      <c r="J198" s="321"/>
      <c r="K198" s="321"/>
      <c r="L198" s="321"/>
      <c r="M198" s="321"/>
      <c r="N198" s="321"/>
      <c r="O198" s="321"/>
      <c r="P198" s="321"/>
      <c r="Q198" s="321"/>
      <c r="R198" s="321"/>
    </row>
    <row r="199" spans="1:18" ht="12.75">
      <c r="A199" s="321"/>
      <c r="B199" s="321"/>
      <c r="C199" s="321"/>
      <c r="D199" s="321"/>
      <c r="E199" s="321"/>
      <c r="F199" s="321"/>
      <c r="G199" s="321"/>
      <c r="H199" s="321"/>
      <c r="I199" s="321"/>
      <c r="J199" s="321"/>
      <c r="K199" s="321"/>
      <c r="L199" s="321"/>
      <c r="M199" s="321"/>
      <c r="N199" s="321"/>
      <c r="O199" s="321"/>
      <c r="P199" s="321"/>
      <c r="Q199" s="321"/>
      <c r="R199" s="321"/>
    </row>
    <row r="200" spans="1:18" ht="12.75">
      <c r="A200" s="321"/>
      <c r="B200" s="321"/>
      <c r="C200" s="321"/>
      <c r="D200" s="321"/>
      <c r="E200" s="321"/>
      <c r="F200" s="321"/>
      <c r="G200" s="321"/>
      <c r="H200" s="321"/>
      <c r="I200" s="321"/>
      <c r="J200" s="321"/>
      <c r="K200" s="321"/>
      <c r="L200" s="321"/>
      <c r="M200" s="321"/>
      <c r="N200" s="321"/>
      <c r="O200" s="321"/>
      <c r="P200" s="321"/>
      <c r="Q200" s="321"/>
      <c r="R200" s="321"/>
    </row>
    <row r="201" spans="1:18" ht="12.75">
      <c r="A201" s="321"/>
      <c r="B201" s="102"/>
      <c r="C201" s="103"/>
      <c r="D201" s="103"/>
      <c r="E201" s="103"/>
      <c r="F201" s="103"/>
      <c r="G201" s="103"/>
      <c r="H201" s="321"/>
      <c r="I201" s="321"/>
      <c r="J201" s="321"/>
      <c r="K201" s="321"/>
      <c r="L201" s="321"/>
      <c r="M201" s="321"/>
      <c r="N201" s="321"/>
      <c r="O201" s="321"/>
      <c r="P201" s="321"/>
      <c r="Q201" s="321"/>
      <c r="R201" s="321"/>
    </row>
    <row r="202" spans="1:18" ht="12.75">
      <c r="A202" s="321"/>
      <c r="B202" s="103"/>
      <c r="C202" s="103"/>
      <c r="D202" s="106"/>
      <c r="E202" s="103"/>
      <c r="F202" s="103"/>
      <c r="G202" s="103"/>
      <c r="H202" s="321"/>
      <c r="I202" s="321"/>
      <c r="J202" s="321"/>
      <c r="K202" s="321"/>
      <c r="L202" s="321"/>
      <c r="M202" s="321"/>
      <c r="N202" s="321"/>
      <c r="O202" s="321"/>
      <c r="P202" s="321"/>
      <c r="Q202" s="321"/>
      <c r="R202" s="321"/>
    </row>
    <row r="203" spans="1:18" ht="12.75">
      <c r="A203" s="321"/>
      <c r="B203" s="103"/>
      <c r="C203" s="103"/>
      <c r="D203" s="106"/>
      <c r="E203" s="106"/>
      <c r="F203" s="106"/>
      <c r="G203" s="106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</row>
    <row r="204" spans="1:18" ht="12.75">
      <c r="A204" s="321"/>
      <c r="B204" s="103"/>
      <c r="C204" s="103"/>
      <c r="D204" s="106"/>
      <c r="E204" s="106"/>
      <c r="F204" s="106"/>
      <c r="G204" s="106"/>
      <c r="H204" s="321"/>
      <c r="I204" s="321"/>
      <c r="J204" s="321"/>
      <c r="K204" s="321"/>
      <c r="L204" s="321"/>
      <c r="M204" s="321"/>
      <c r="N204" s="321"/>
      <c r="O204" s="321"/>
      <c r="P204" s="321"/>
      <c r="Q204" s="321"/>
      <c r="R204" s="321"/>
    </row>
    <row r="205" spans="1:18" ht="12.75">
      <c r="A205" s="321"/>
      <c r="B205" s="103"/>
      <c r="C205" s="103"/>
      <c r="D205" s="106"/>
      <c r="E205" s="106"/>
      <c r="F205" s="106"/>
      <c r="G205" s="106"/>
      <c r="H205" s="321"/>
      <c r="I205" s="321"/>
      <c r="J205" s="321"/>
      <c r="K205" s="321"/>
      <c r="L205" s="321"/>
      <c r="M205" s="321"/>
      <c r="N205" s="321"/>
      <c r="O205" s="321"/>
      <c r="P205" s="321"/>
      <c r="Q205" s="321"/>
      <c r="R205" s="321"/>
    </row>
    <row r="206" spans="1:18" ht="12.75">
      <c r="A206" s="321"/>
      <c r="B206" s="223"/>
      <c r="C206" s="223"/>
      <c r="D206" s="326"/>
      <c r="E206" s="224"/>
      <c r="F206" s="224"/>
      <c r="G206" s="224"/>
      <c r="H206" s="321"/>
      <c r="I206" s="321"/>
      <c r="J206" s="321"/>
      <c r="K206" s="321"/>
      <c r="L206" s="321"/>
      <c r="M206" s="321"/>
      <c r="N206" s="321"/>
      <c r="O206" s="321"/>
      <c r="P206" s="321"/>
      <c r="Q206" s="321"/>
      <c r="R206" s="321"/>
    </row>
    <row r="207" spans="1:18" ht="13.5" customHeight="1">
      <c r="A207" s="321"/>
      <c r="B207" s="103"/>
      <c r="C207" s="223"/>
      <c r="D207" s="326"/>
      <c r="E207" s="224"/>
      <c r="F207" s="326"/>
      <c r="G207" s="224"/>
      <c r="H207" s="321"/>
      <c r="I207" s="321"/>
      <c r="J207" s="321"/>
      <c r="K207" s="321"/>
      <c r="L207" s="321"/>
      <c r="M207" s="321"/>
      <c r="N207" s="321"/>
      <c r="O207" s="321"/>
      <c r="P207" s="321"/>
      <c r="Q207" s="321"/>
      <c r="R207" s="321"/>
    </row>
    <row r="208" spans="1:18" ht="12.75" customHeight="1">
      <c r="A208" s="321"/>
      <c r="B208" s="103"/>
      <c r="C208" s="223"/>
      <c r="D208" s="224"/>
      <c r="E208" s="224"/>
      <c r="F208" s="224"/>
      <c r="G208" s="224"/>
      <c r="H208" s="321"/>
      <c r="I208" s="321"/>
      <c r="J208" s="321"/>
      <c r="K208" s="321"/>
      <c r="L208" s="321"/>
      <c r="M208" s="321"/>
      <c r="N208" s="321"/>
      <c r="O208" s="321"/>
      <c r="P208" s="321"/>
      <c r="Q208" s="321"/>
      <c r="R208" s="321"/>
    </row>
    <row r="209" spans="1:18" ht="12.75">
      <c r="A209" s="321"/>
      <c r="B209" s="103"/>
      <c r="C209" s="223"/>
      <c r="D209" s="326"/>
      <c r="E209" s="224"/>
      <c r="F209" s="224"/>
      <c r="G209" s="224"/>
      <c r="H209" s="321"/>
      <c r="I209" s="321"/>
      <c r="J209" s="321"/>
      <c r="K209" s="321"/>
      <c r="L209" s="321"/>
      <c r="M209" s="321"/>
      <c r="N209" s="321"/>
      <c r="O209" s="321"/>
      <c r="P209" s="321"/>
      <c r="Q209" s="321"/>
      <c r="R209" s="321"/>
    </row>
    <row r="210" spans="1:18" ht="12.75">
      <c r="A210" s="321"/>
      <c r="B210" s="103"/>
      <c r="C210" s="223"/>
      <c r="D210" s="326"/>
      <c r="E210" s="224"/>
      <c r="F210" s="224"/>
      <c r="G210" s="224"/>
      <c r="H210" s="321"/>
      <c r="I210" s="321"/>
      <c r="J210" s="321"/>
      <c r="K210" s="325"/>
      <c r="L210" s="325"/>
      <c r="M210" s="321"/>
      <c r="N210" s="321"/>
      <c r="O210" s="321"/>
      <c r="P210" s="321"/>
      <c r="Q210" s="321"/>
      <c r="R210" s="321"/>
    </row>
    <row r="211" spans="1:18" ht="12.75">
      <c r="A211" s="321"/>
      <c r="B211" s="103"/>
      <c r="C211" s="223"/>
      <c r="D211" s="224"/>
      <c r="E211" s="224"/>
      <c r="F211" s="224"/>
      <c r="G211" s="224"/>
      <c r="H211" s="321"/>
      <c r="I211" s="325"/>
      <c r="J211" s="321"/>
      <c r="K211" s="325"/>
      <c r="L211" s="325"/>
      <c r="M211" s="321"/>
      <c r="N211" s="321"/>
      <c r="O211" s="321"/>
      <c r="P211" s="321"/>
      <c r="Q211" s="321"/>
      <c r="R211" s="321"/>
    </row>
    <row r="212" spans="1:18" ht="12.75">
      <c r="A212" s="321"/>
      <c r="B212" s="321"/>
      <c r="C212" s="321"/>
      <c r="D212" s="321"/>
      <c r="E212" s="321"/>
      <c r="F212" s="321"/>
      <c r="G212" s="321"/>
      <c r="H212" s="321"/>
      <c r="I212" s="325"/>
      <c r="J212" s="321"/>
      <c r="K212" s="325"/>
      <c r="L212" s="325"/>
      <c r="M212" s="321"/>
      <c r="N212" s="321"/>
      <c r="O212" s="321"/>
      <c r="P212" s="321"/>
      <c r="Q212" s="321"/>
      <c r="R212" s="321"/>
    </row>
    <row r="213" spans="1:18" ht="12.75">
      <c r="A213" s="321"/>
      <c r="B213" s="321"/>
      <c r="C213" s="323"/>
      <c r="D213" s="321"/>
      <c r="E213" s="321"/>
      <c r="F213" s="321"/>
      <c r="G213" s="321"/>
      <c r="H213" s="321"/>
      <c r="I213" s="325"/>
      <c r="J213" s="321"/>
      <c r="K213" s="325"/>
      <c r="L213" s="325"/>
      <c r="M213" s="321"/>
      <c r="N213" s="321"/>
      <c r="O213" s="321"/>
      <c r="P213" s="321"/>
      <c r="Q213" s="321"/>
      <c r="R213" s="321"/>
    </row>
    <row r="214" spans="1:18" ht="12.75">
      <c r="A214" s="321"/>
      <c r="B214" s="321"/>
      <c r="C214" s="321"/>
      <c r="D214" s="321"/>
      <c r="E214" s="321"/>
      <c r="F214" s="321"/>
      <c r="G214" s="321"/>
      <c r="H214" s="321"/>
      <c r="I214" s="325"/>
      <c r="J214" s="321"/>
      <c r="K214" s="325"/>
      <c r="L214" s="325"/>
      <c r="M214" s="321"/>
      <c r="N214" s="321"/>
      <c r="O214" s="321"/>
      <c r="P214" s="321"/>
      <c r="Q214" s="321"/>
      <c r="R214" s="321"/>
    </row>
    <row r="215" spans="1:18" ht="12.75">
      <c r="A215" s="321"/>
      <c r="B215" s="102"/>
      <c r="C215" s="103"/>
      <c r="D215" s="103"/>
      <c r="E215" s="103"/>
      <c r="F215" s="321"/>
      <c r="G215" s="321"/>
      <c r="H215" s="321"/>
      <c r="I215" s="325"/>
      <c r="J215" s="321"/>
      <c r="K215" s="325"/>
      <c r="L215" s="325"/>
      <c r="M215" s="321"/>
      <c r="N215" s="321"/>
      <c r="O215" s="321"/>
      <c r="P215" s="321"/>
      <c r="Q215" s="321"/>
      <c r="R215" s="321"/>
    </row>
    <row r="216" spans="1:18" ht="12.75">
      <c r="A216" s="321"/>
      <c r="B216" s="103"/>
      <c r="C216" s="103"/>
      <c r="D216" s="106"/>
      <c r="E216" s="103"/>
      <c r="F216" s="321"/>
      <c r="G216" s="321"/>
      <c r="H216" s="321"/>
      <c r="I216" s="325"/>
      <c r="J216" s="321"/>
      <c r="K216" s="325"/>
      <c r="L216" s="325"/>
      <c r="M216" s="321"/>
      <c r="N216" s="321"/>
      <c r="O216" s="321"/>
      <c r="P216" s="321"/>
      <c r="Q216" s="321"/>
      <c r="R216" s="321"/>
    </row>
    <row r="217" spans="1:18" ht="12.75">
      <c r="A217" s="321"/>
      <c r="B217" s="103"/>
      <c r="C217" s="103"/>
      <c r="D217" s="106"/>
      <c r="E217" s="106"/>
      <c r="F217" s="321"/>
      <c r="G217" s="321"/>
      <c r="H217" s="321"/>
      <c r="I217" s="325"/>
      <c r="J217" s="321"/>
      <c r="K217" s="325"/>
      <c r="L217" s="325"/>
      <c r="M217" s="321"/>
      <c r="N217" s="321"/>
      <c r="O217" s="321"/>
      <c r="P217" s="321"/>
      <c r="Q217" s="321"/>
      <c r="R217" s="321"/>
    </row>
    <row r="218" spans="1:18" ht="12.75">
      <c r="A218" s="321"/>
      <c r="B218" s="103"/>
      <c r="C218" s="103"/>
      <c r="D218" s="106"/>
      <c r="E218" s="106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321"/>
      <c r="R218" s="321"/>
    </row>
    <row r="219" spans="1:18" ht="12.75">
      <c r="A219" s="321"/>
      <c r="B219" s="103"/>
      <c r="C219" s="103"/>
      <c r="D219" s="106"/>
      <c r="E219" s="106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  <c r="Q219" s="321"/>
      <c r="R219" s="321"/>
    </row>
    <row r="220" spans="1:18" ht="12.75">
      <c r="A220" s="321"/>
      <c r="B220" s="223"/>
      <c r="C220" s="223"/>
      <c r="D220" s="224"/>
      <c r="E220" s="224"/>
      <c r="F220" s="321"/>
      <c r="G220" s="321"/>
      <c r="H220" s="321"/>
      <c r="I220" s="321"/>
      <c r="J220" s="321"/>
      <c r="K220" s="321"/>
      <c r="L220" s="321"/>
      <c r="M220" s="321"/>
      <c r="N220" s="321"/>
      <c r="O220" s="321"/>
      <c r="P220" s="321"/>
      <c r="Q220" s="321"/>
      <c r="R220" s="321"/>
    </row>
    <row r="221" spans="1:18" ht="12.75">
      <c r="A221" s="321"/>
      <c r="B221" s="103"/>
      <c r="C221" s="223"/>
      <c r="D221" s="224"/>
      <c r="E221" s="224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</row>
    <row r="222" spans="1:18" ht="12.75">
      <c r="A222" s="321"/>
      <c r="B222" s="321"/>
      <c r="C222" s="321"/>
      <c r="D222" s="321"/>
      <c r="E222" s="321"/>
      <c r="F222" s="321"/>
      <c r="G222" s="321"/>
      <c r="H222" s="321"/>
      <c r="I222" s="321"/>
      <c r="J222" s="321"/>
      <c r="K222" s="321"/>
      <c r="L222" s="321"/>
      <c r="M222" s="321"/>
      <c r="N222" s="321"/>
      <c r="O222" s="321"/>
      <c r="P222" s="321"/>
      <c r="Q222" s="321"/>
      <c r="R222" s="321"/>
    </row>
    <row r="223" spans="1:18" ht="12.75">
      <c r="A223" s="321"/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321"/>
      <c r="R223" s="321"/>
    </row>
    <row r="224" spans="1:18" ht="12.75">
      <c r="A224" s="321"/>
      <c r="B224" s="321"/>
      <c r="C224" s="321"/>
      <c r="D224" s="321"/>
      <c r="E224" s="321"/>
      <c r="F224" s="321"/>
      <c r="G224" s="321"/>
      <c r="H224" s="321"/>
      <c r="I224" s="321"/>
      <c r="J224" s="321"/>
      <c r="K224" s="321"/>
      <c r="L224" s="321"/>
      <c r="M224" s="321"/>
      <c r="N224" s="321"/>
      <c r="O224" s="321"/>
      <c r="P224" s="321"/>
      <c r="Q224" s="321"/>
      <c r="R224" s="321"/>
    </row>
    <row r="225" spans="1:18" ht="12.75">
      <c r="A225" s="321"/>
      <c r="B225" s="102"/>
      <c r="C225" s="103"/>
      <c r="D225" s="103"/>
      <c r="E225" s="103"/>
      <c r="F225" s="321"/>
      <c r="G225" s="321"/>
      <c r="H225" s="321"/>
      <c r="I225" s="321"/>
      <c r="J225" s="321"/>
      <c r="K225" s="321"/>
      <c r="L225" s="321"/>
      <c r="M225" s="321"/>
      <c r="N225" s="321"/>
      <c r="O225" s="321"/>
      <c r="P225" s="321"/>
      <c r="Q225" s="321"/>
      <c r="R225" s="321"/>
    </row>
    <row r="226" spans="1:18" ht="12.75">
      <c r="A226" s="321"/>
      <c r="B226" s="103"/>
      <c r="C226" s="103"/>
      <c r="D226" s="106"/>
      <c r="E226" s="103"/>
      <c r="F226" s="321"/>
      <c r="G226" s="321"/>
      <c r="H226" s="321"/>
      <c r="I226" s="321"/>
      <c r="J226" s="321"/>
      <c r="K226" s="321"/>
      <c r="L226" s="321"/>
      <c r="M226" s="321"/>
      <c r="N226" s="321"/>
      <c r="O226" s="321"/>
      <c r="P226" s="321"/>
      <c r="Q226" s="321"/>
      <c r="R226" s="321"/>
    </row>
    <row r="227" spans="1:18" ht="12.75">
      <c r="A227" s="321"/>
      <c r="B227" s="103"/>
      <c r="C227" s="103"/>
      <c r="D227" s="106"/>
      <c r="E227" s="106"/>
      <c r="F227" s="321"/>
      <c r="G227" s="321"/>
      <c r="H227" s="321"/>
      <c r="I227" s="321"/>
      <c r="J227" s="321"/>
      <c r="K227" s="321"/>
      <c r="L227" s="321"/>
      <c r="M227" s="321"/>
      <c r="N227" s="321"/>
      <c r="O227" s="321"/>
      <c r="P227" s="321"/>
      <c r="Q227" s="321"/>
      <c r="R227" s="321"/>
    </row>
    <row r="228" spans="1:18" ht="12.75">
      <c r="A228" s="321"/>
      <c r="B228" s="103"/>
      <c r="C228" s="103"/>
      <c r="D228" s="106"/>
      <c r="E228" s="106"/>
      <c r="F228" s="321"/>
      <c r="G228" s="321"/>
      <c r="H228" s="321"/>
      <c r="I228" s="321"/>
      <c r="J228" s="321"/>
      <c r="K228" s="321"/>
      <c r="L228" s="321"/>
      <c r="M228" s="321"/>
      <c r="N228" s="321"/>
      <c r="O228" s="321"/>
      <c r="P228" s="321"/>
      <c r="Q228" s="321"/>
      <c r="R228" s="321"/>
    </row>
    <row r="229" spans="1:18" ht="12.75">
      <c r="A229" s="321"/>
      <c r="B229" s="103"/>
      <c r="C229" s="103"/>
      <c r="D229" s="106"/>
      <c r="E229" s="106"/>
      <c r="F229" s="321"/>
      <c r="G229" s="321"/>
      <c r="H229" s="321"/>
      <c r="I229" s="321"/>
      <c r="J229" s="321"/>
      <c r="K229" s="321"/>
      <c r="L229" s="321"/>
      <c r="M229" s="321"/>
      <c r="N229" s="321"/>
      <c r="O229" s="321"/>
      <c r="P229" s="321"/>
      <c r="Q229" s="321"/>
      <c r="R229" s="321"/>
    </row>
    <row r="230" spans="1:18" ht="12.75">
      <c r="A230" s="321"/>
      <c r="B230" s="223"/>
      <c r="C230" s="223"/>
      <c r="D230" s="224"/>
      <c r="E230" s="224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1"/>
    </row>
    <row r="231" spans="1:18" ht="12.75">
      <c r="A231" s="321"/>
      <c r="B231" s="103"/>
      <c r="C231" s="223"/>
      <c r="D231" s="224"/>
      <c r="E231" s="224"/>
      <c r="F231" s="321"/>
      <c r="G231" s="321"/>
      <c r="H231" s="321"/>
      <c r="I231" s="321"/>
      <c r="J231" s="321"/>
      <c r="K231" s="321"/>
      <c r="L231" s="321"/>
      <c r="M231" s="321"/>
      <c r="N231" s="321"/>
      <c r="O231" s="321"/>
      <c r="P231" s="321"/>
      <c r="Q231" s="321"/>
      <c r="R231" s="321"/>
    </row>
    <row r="232" spans="1:18" ht="12.75">
      <c r="A232" s="321"/>
      <c r="B232" s="321"/>
      <c r="C232" s="321"/>
      <c r="D232" s="321"/>
      <c r="E232" s="321"/>
      <c r="F232" s="321"/>
      <c r="G232" s="321"/>
      <c r="H232" s="321"/>
      <c r="I232" s="321"/>
      <c r="J232" s="321"/>
      <c r="K232" s="321"/>
      <c r="L232" s="321"/>
      <c r="M232" s="321"/>
      <c r="N232" s="321"/>
      <c r="O232" s="321"/>
      <c r="P232" s="321"/>
      <c r="Q232" s="321"/>
      <c r="R232" s="321"/>
    </row>
    <row r="233" spans="1:18" ht="12.75">
      <c r="A233" s="321"/>
      <c r="B233" s="321"/>
      <c r="C233" s="321"/>
      <c r="D233" s="321"/>
      <c r="E233" s="321"/>
      <c r="F233" s="321"/>
      <c r="G233" s="321"/>
      <c r="H233" s="321"/>
      <c r="I233" s="321"/>
      <c r="J233" s="321"/>
      <c r="K233" s="321"/>
      <c r="L233" s="321"/>
      <c r="M233" s="321"/>
      <c r="N233" s="321"/>
      <c r="O233" s="321"/>
      <c r="P233" s="321"/>
      <c r="Q233" s="321"/>
      <c r="R233" s="321"/>
    </row>
    <row r="234" spans="1:18" ht="12.75">
      <c r="A234" s="321"/>
      <c r="B234" s="102"/>
      <c r="C234" s="103"/>
      <c r="D234" s="103"/>
      <c r="E234" s="103"/>
      <c r="F234" s="321"/>
      <c r="G234" s="321"/>
      <c r="H234" s="321"/>
      <c r="I234" s="321"/>
      <c r="J234" s="321"/>
      <c r="K234" s="321"/>
      <c r="L234" s="321"/>
      <c r="M234" s="321"/>
      <c r="N234" s="321"/>
      <c r="O234" s="321"/>
      <c r="P234" s="321"/>
      <c r="Q234" s="321"/>
      <c r="R234" s="321"/>
    </row>
    <row r="235" spans="1:18" ht="12.75">
      <c r="A235" s="321"/>
      <c r="B235" s="103"/>
      <c r="C235" s="103"/>
      <c r="D235" s="106"/>
      <c r="E235" s="103"/>
      <c r="F235" s="321"/>
      <c r="G235" s="321"/>
      <c r="H235" s="321"/>
      <c r="I235" s="321"/>
      <c r="J235" s="321"/>
      <c r="K235" s="321"/>
      <c r="L235" s="321"/>
      <c r="M235" s="321"/>
      <c r="N235" s="321"/>
      <c r="O235" s="321"/>
      <c r="P235" s="321"/>
      <c r="Q235" s="321"/>
      <c r="R235" s="321"/>
    </row>
    <row r="236" spans="1:18" ht="12.75">
      <c r="A236" s="321"/>
      <c r="B236" s="103"/>
      <c r="C236" s="103"/>
      <c r="D236" s="106"/>
      <c r="E236" s="106"/>
      <c r="F236" s="321"/>
      <c r="G236" s="321"/>
      <c r="H236" s="321"/>
      <c r="I236" s="321"/>
      <c r="J236" s="321"/>
      <c r="K236" s="321"/>
      <c r="L236" s="321"/>
      <c r="M236" s="321"/>
      <c r="N236" s="321"/>
      <c r="O236" s="321"/>
      <c r="P236" s="321"/>
      <c r="Q236" s="321"/>
      <c r="R236" s="321"/>
    </row>
    <row r="237" spans="1:18" ht="12.75">
      <c r="A237" s="321"/>
      <c r="B237" s="103"/>
      <c r="C237" s="103"/>
      <c r="D237" s="106"/>
      <c r="E237" s="106"/>
      <c r="F237" s="321"/>
      <c r="G237" s="321"/>
      <c r="H237" s="321"/>
      <c r="I237" s="321"/>
      <c r="J237" s="321"/>
      <c r="K237" s="321"/>
      <c r="L237" s="321"/>
      <c r="M237" s="321"/>
      <c r="N237" s="321"/>
      <c r="O237" s="321"/>
      <c r="P237" s="321"/>
      <c r="Q237" s="321"/>
      <c r="R237" s="321"/>
    </row>
    <row r="238" spans="1:18" ht="12.75">
      <c r="A238" s="321"/>
      <c r="B238" s="103"/>
      <c r="C238" s="103"/>
      <c r="D238" s="106"/>
      <c r="E238" s="106"/>
      <c r="F238" s="321"/>
      <c r="G238" s="321"/>
      <c r="H238" s="321"/>
      <c r="I238" s="321"/>
      <c r="J238" s="321"/>
      <c r="K238" s="321"/>
      <c r="L238" s="321"/>
      <c r="M238" s="321"/>
      <c r="N238" s="321"/>
      <c r="O238" s="321"/>
      <c r="P238" s="321"/>
      <c r="Q238" s="321"/>
      <c r="R238" s="321"/>
    </row>
    <row r="239" spans="1:18" ht="12.75">
      <c r="A239" s="321"/>
      <c r="B239" s="223"/>
      <c r="C239" s="223"/>
      <c r="D239" s="224"/>
      <c r="E239" s="224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</row>
    <row r="240" spans="1:18" ht="12.75">
      <c r="A240" s="321"/>
      <c r="B240" s="103"/>
      <c r="C240" s="223"/>
      <c r="D240" s="224"/>
      <c r="E240" s="224"/>
      <c r="F240" s="321"/>
      <c r="G240" s="321"/>
      <c r="H240" s="321"/>
      <c r="I240" s="321"/>
      <c r="J240" s="321"/>
      <c r="K240" s="321"/>
      <c r="L240" s="321"/>
      <c r="M240" s="321"/>
      <c r="N240" s="321"/>
      <c r="O240" s="321"/>
      <c r="P240" s="321"/>
      <c r="Q240" s="321"/>
      <c r="R240" s="321"/>
    </row>
    <row r="241" spans="1:18" ht="12.75">
      <c r="A241" s="321"/>
      <c r="B241" s="321"/>
      <c r="C241" s="321"/>
      <c r="D241" s="321"/>
      <c r="E241" s="321"/>
      <c r="F241" s="321"/>
      <c r="G241" s="321"/>
      <c r="H241" s="321"/>
      <c r="I241" s="321"/>
      <c r="J241" s="321"/>
      <c r="K241" s="321"/>
      <c r="L241" s="321"/>
      <c r="M241" s="321"/>
      <c r="N241" s="321"/>
      <c r="O241" s="321"/>
      <c r="P241" s="321"/>
      <c r="Q241" s="321"/>
      <c r="R241" s="321"/>
    </row>
    <row r="242" spans="1:18" ht="12.75">
      <c r="A242" s="321"/>
      <c r="B242" s="321"/>
      <c r="C242" s="321"/>
      <c r="D242" s="321"/>
      <c r="E242" s="321"/>
      <c r="F242" s="321"/>
      <c r="G242" s="321"/>
      <c r="H242" s="321"/>
      <c r="I242" s="321"/>
      <c r="J242" s="321"/>
      <c r="K242" s="321"/>
      <c r="L242" s="321"/>
      <c r="M242" s="321"/>
      <c r="N242" s="321"/>
      <c r="O242" s="321"/>
      <c r="P242" s="321"/>
      <c r="Q242" s="321"/>
      <c r="R242" s="321"/>
    </row>
    <row r="243" spans="1:18" ht="12.75">
      <c r="A243" s="321"/>
      <c r="B243" s="102"/>
      <c r="C243" s="103"/>
      <c r="D243" s="103"/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1"/>
      <c r="Q243" s="321"/>
      <c r="R243" s="321"/>
    </row>
    <row r="244" spans="1:18" ht="12.75">
      <c r="A244" s="321"/>
      <c r="B244" s="104"/>
      <c r="C244" s="103"/>
      <c r="D244" s="103"/>
      <c r="E244" s="321"/>
      <c r="F244" s="321"/>
      <c r="G244" s="321"/>
      <c r="H244" s="321"/>
      <c r="I244" s="321"/>
      <c r="J244" s="321"/>
      <c r="K244" s="321"/>
      <c r="L244" s="321"/>
      <c r="M244" s="321"/>
      <c r="N244" s="321"/>
      <c r="O244" s="321"/>
      <c r="P244" s="321"/>
      <c r="Q244" s="321"/>
      <c r="R244" s="321"/>
    </row>
    <row r="245" spans="1:18" ht="12.75">
      <c r="A245" s="321"/>
      <c r="B245" s="105"/>
      <c r="C245" s="105"/>
      <c r="D245" s="106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</row>
    <row r="246" spans="1:18" ht="12.75">
      <c r="A246" s="321"/>
      <c r="B246" s="223"/>
      <c r="C246" s="223"/>
      <c r="D246" s="224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</row>
    <row r="247" spans="1:18" ht="12.75">
      <c r="A247" s="321"/>
      <c r="B247" s="103"/>
      <c r="C247" s="223"/>
      <c r="D247" s="224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</row>
    <row r="248" spans="1:18" ht="12.75">
      <c r="A248" s="321"/>
      <c r="B248" s="223"/>
      <c r="C248" s="223"/>
      <c r="D248" s="224"/>
      <c r="E248" s="321"/>
      <c r="F248" s="321"/>
      <c r="G248" s="321"/>
      <c r="H248" s="321"/>
      <c r="I248" s="321"/>
      <c r="J248" s="321"/>
      <c r="K248" s="321"/>
      <c r="L248" s="321"/>
      <c r="M248" s="321"/>
      <c r="N248" s="321"/>
      <c r="O248" s="321"/>
      <c r="P248" s="321"/>
      <c r="Q248" s="321"/>
      <c r="R248" s="321"/>
    </row>
    <row r="249" spans="1:18" ht="12.75">
      <c r="A249" s="321"/>
      <c r="B249" s="103"/>
      <c r="C249" s="223"/>
      <c r="D249" s="224"/>
      <c r="E249" s="321"/>
      <c r="F249" s="321"/>
      <c r="G249" s="321"/>
      <c r="H249" s="321"/>
      <c r="I249" s="321"/>
      <c r="J249" s="321"/>
      <c r="K249" s="321"/>
      <c r="L249" s="321"/>
      <c r="M249" s="321"/>
      <c r="N249" s="321"/>
      <c r="O249" s="321"/>
      <c r="P249" s="321"/>
      <c r="Q249" s="321"/>
      <c r="R249" s="321"/>
    </row>
    <row r="250" spans="1:18" ht="12.75">
      <c r="A250" s="321"/>
      <c r="B250" s="321"/>
      <c r="C250" s="321"/>
      <c r="D250" s="321"/>
      <c r="E250" s="321"/>
      <c r="F250" s="321"/>
      <c r="G250" s="321"/>
      <c r="H250" s="321"/>
      <c r="I250" s="321"/>
      <c r="J250" s="321"/>
      <c r="K250" s="321"/>
      <c r="L250" s="321"/>
      <c r="M250" s="321"/>
      <c r="N250" s="321"/>
      <c r="O250" s="321"/>
      <c r="P250" s="321"/>
      <c r="Q250" s="321"/>
      <c r="R250" s="321"/>
    </row>
    <row r="251" spans="1:18" ht="12.75">
      <c r="A251" s="321"/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</row>
    <row r="252" spans="1:18" ht="12.75">
      <c r="A252" s="321"/>
      <c r="B252" s="321"/>
      <c r="C252" s="321"/>
      <c r="D252" s="321"/>
      <c r="E252" s="321"/>
      <c r="F252" s="321"/>
      <c r="G252" s="321"/>
      <c r="H252" s="321"/>
      <c r="I252" s="321"/>
      <c r="J252" s="321"/>
      <c r="K252" s="321"/>
      <c r="L252" s="321"/>
      <c r="M252" s="321"/>
      <c r="N252" s="321"/>
      <c r="O252" s="321"/>
      <c r="P252" s="321"/>
      <c r="Q252" s="321"/>
      <c r="R252" s="321"/>
    </row>
    <row r="253" spans="1:18" ht="12.75">
      <c r="A253" s="321"/>
      <c r="B253" s="102"/>
      <c r="C253" s="103"/>
      <c r="D253" s="103"/>
      <c r="E253" s="321"/>
      <c r="F253" s="321"/>
      <c r="G253" s="321"/>
      <c r="H253" s="321"/>
      <c r="I253" s="321"/>
      <c r="J253" s="321"/>
      <c r="K253" s="321"/>
      <c r="L253" s="321"/>
      <c r="M253" s="321"/>
      <c r="N253" s="321"/>
      <c r="O253" s="321"/>
      <c r="P253" s="321"/>
      <c r="Q253" s="321"/>
      <c r="R253" s="321"/>
    </row>
    <row r="254" spans="1:18" ht="12.75">
      <c r="A254" s="321"/>
      <c r="B254" s="103"/>
      <c r="C254" s="106"/>
      <c r="D254" s="106"/>
      <c r="E254" s="321"/>
      <c r="F254" s="321"/>
      <c r="G254" s="321"/>
      <c r="H254" s="321"/>
      <c r="I254" s="321"/>
      <c r="J254" s="321"/>
      <c r="K254" s="321"/>
      <c r="L254" s="321"/>
      <c r="M254" s="321"/>
      <c r="N254" s="321"/>
      <c r="O254" s="321"/>
      <c r="P254" s="321"/>
      <c r="Q254" s="321"/>
      <c r="R254" s="321"/>
    </row>
    <row r="255" spans="1:18" ht="12.75">
      <c r="A255" s="321"/>
      <c r="B255" s="223"/>
      <c r="C255" s="224"/>
      <c r="D255" s="224"/>
      <c r="E255" s="321"/>
      <c r="F255" s="321"/>
      <c r="G255" s="321"/>
      <c r="H255" s="321"/>
      <c r="I255" s="321"/>
      <c r="J255" s="321"/>
      <c r="K255" s="321"/>
      <c r="L255" s="321"/>
      <c r="M255" s="321"/>
      <c r="N255" s="321"/>
      <c r="O255" s="321"/>
      <c r="P255" s="321"/>
      <c r="Q255" s="321"/>
      <c r="R255" s="321"/>
    </row>
    <row r="256" spans="1:18" ht="12.75">
      <c r="A256" s="321"/>
      <c r="B256" s="321"/>
      <c r="C256" s="321"/>
      <c r="D256" s="321"/>
      <c r="E256" s="321"/>
      <c r="F256" s="321"/>
      <c r="G256" s="321"/>
      <c r="H256" s="321"/>
      <c r="I256" s="321"/>
      <c r="J256" s="321"/>
      <c r="K256" s="321"/>
      <c r="L256" s="321"/>
      <c r="M256" s="321"/>
      <c r="N256" s="321"/>
      <c r="O256" s="321"/>
      <c r="P256" s="321"/>
      <c r="Q256" s="321"/>
      <c r="R256" s="321"/>
    </row>
    <row r="257" spans="1:18" ht="12.75">
      <c r="A257" s="321"/>
      <c r="B257" s="321"/>
      <c r="C257" s="321"/>
      <c r="D257" s="321"/>
      <c r="E257" s="321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</row>
    <row r="258" spans="1:18" ht="12.75">
      <c r="A258" s="321"/>
      <c r="B258" s="321"/>
      <c r="C258" s="321"/>
      <c r="D258" s="321"/>
      <c r="E258" s="321"/>
      <c r="F258" s="321"/>
      <c r="G258" s="321"/>
      <c r="H258" s="321"/>
      <c r="I258" s="321"/>
      <c r="J258" s="321"/>
      <c r="K258" s="321"/>
      <c r="L258" s="321"/>
      <c r="M258" s="321"/>
      <c r="N258" s="321"/>
      <c r="O258" s="321"/>
      <c r="P258" s="321"/>
      <c r="Q258" s="321"/>
      <c r="R258" s="321"/>
    </row>
    <row r="259" spans="1:18" ht="12.75">
      <c r="A259" s="321"/>
      <c r="B259" s="321"/>
      <c r="C259" s="321"/>
      <c r="D259" s="321"/>
      <c r="E259" s="321"/>
      <c r="F259" s="321"/>
      <c r="G259" s="321"/>
      <c r="H259" s="321"/>
      <c r="I259" s="321"/>
      <c r="J259" s="321"/>
      <c r="K259" s="321"/>
      <c r="L259" s="321"/>
      <c r="M259" s="321"/>
      <c r="N259" s="321"/>
      <c r="O259" s="321"/>
      <c r="P259" s="321"/>
      <c r="Q259" s="321"/>
      <c r="R259" s="321"/>
    </row>
    <row r="260" spans="1:18" ht="12.75">
      <c r="A260" s="321"/>
      <c r="B260" s="321"/>
      <c r="C260" s="321"/>
      <c r="D260" s="321"/>
      <c r="E260" s="321"/>
      <c r="F260" s="321"/>
      <c r="G260" s="321"/>
      <c r="H260" s="321"/>
      <c r="I260" s="321"/>
      <c r="J260" s="321"/>
      <c r="K260" s="321"/>
      <c r="L260" s="321"/>
      <c r="M260" s="321"/>
      <c r="N260" s="321"/>
      <c r="O260" s="321"/>
      <c r="P260" s="321"/>
      <c r="Q260" s="321"/>
      <c r="R260" s="321"/>
    </row>
    <row r="261" spans="1:18" ht="12.75">
      <c r="A261" s="321"/>
      <c r="B261" s="321"/>
      <c r="C261" s="321"/>
      <c r="D261" s="321"/>
      <c r="E261" s="321"/>
      <c r="F261" s="321"/>
      <c r="G261" s="321"/>
      <c r="H261" s="321"/>
      <c r="I261" s="321"/>
      <c r="J261" s="321"/>
      <c r="K261" s="321"/>
      <c r="L261" s="321"/>
      <c r="M261" s="321"/>
      <c r="N261" s="321"/>
      <c r="O261" s="321"/>
      <c r="P261" s="321"/>
      <c r="Q261" s="321"/>
      <c r="R261" s="321"/>
    </row>
    <row r="262" spans="1:18" ht="12.75">
      <c r="A262" s="321"/>
      <c r="B262" s="321"/>
      <c r="C262" s="321"/>
      <c r="D262" s="321"/>
      <c r="E262" s="321"/>
      <c r="F262" s="321"/>
      <c r="G262" s="321"/>
      <c r="H262" s="321"/>
      <c r="I262" s="321"/>
      <c r="J262" s="321"/>
      <c r="K262" s="321"/>
      <c r="L262" s="321"/>
      <c r="M262" s="321"/>
      <c r="N262" s="321"/>
      <c r="O262" s="321"/>
      <c r="P262" s="321"/>
      <c r="Q262" s="321"/>
      <c r="R262" s="321"/>
    </row>
    <row r="263" spans="1:18" ht="12.75">
      <c r="A263" s="321"/>
      <c r="B263" s="321"/>
      <c r="C263" s="321"/>
      <c r="D263" s="321"/>
      <c r="E263" s="321"/>
      <c r="F263" s="321"/>
      <c r="G263" s="321"/>
      <c r="H263" s="321"/>
      <c r="I263" s="321"/>
      <c r="J263" s="321"/>
      <c r="K263" s="321"/>
      <c r="L263" s="321"/>
      <c r="M263" s="321"/>
      <c r="N263" s="321"/>
      <c r="O263" s="321"/>
      <c r="P263" s="321"/>
      <c r="Q263" s="321"/>
      <c r="R263" s="321"/>
    </row>
    <row r="264" spans="1:18" ht="12.75">
      <c r="A264" s="321"/>
      <c r="B264" s="321"/>
      <c r="C264" s="321"/>
      <c r="D264" s="321"/>
      <c r="E264" s="321"/>
      <c r="F264" s="321"/>
      <c r="G264" s="321"/>
      <c r="H264" s="321"/>
      <c r="I264" s="321"/>
      <c r="J264" s="321"/>
      <c r="K264" s="321"/>
      <c r="L264" s="321"/>
      <c r="M264" s="321"/>
      <c r="N264" s="321"/>
      <c r="O264" s="321"/>
      <c r="P264" s="321"/>
      <c r="Q264" s="321"/>
      <c r="R264" s="321"/>
    </row>
    <row r="265" spans="1:18" ht="12.75">
      <c r="A265" s="321"/>
      <c r="B265" s="321"/>
      <c r="C265" s="321"/>
      <c r="D265" s="321"/>
      <c r="E265" s="321"/>
      <c r="F265" s="321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  <c r="R265" s="321"/>
    </row>
    <row r="266" spans="1:18" ht="12.75">
      <c r="A266" s="321"/>
      <c r="B266" s="321"/>
      <c r="C266" s="321"/>
      <c r="D266" s="321"/>
      <c r="E266" s="321"/>
      <c r="F266" s="321"/>
      <c r="G266" s="321"/>
      <c r="H266" s="321"/>
      <c r="I266" s="321"/>
      <c r="J266" s="321"/>
      <c r="K266" s="321"/>
      <c r="L266" s="321"/>
      <c r="M266" s="321"/>
      <c r="N266" s="321"/>
      <c r="O266" s="321"/>
      <c r="P266" s="321"/>
      <c r="Q266" s="321"/>
      <c r="R266" s="321"/>
    </row>
    <row r="267" spans="1:18" ht="12.75">
      <c r="A267" s="321"/>
      <c r="B267" s="321"/>
      <c r="C267" s="321"/>
      <c r="D267" s="321"/>
      <c r="E267" s="321"/>
      <c r="F267" s="321"/>
      <c r="G267" s="321"/>
      <c r="H267" s="321"/>
      <c r="I267" s="321"/>
      <c r="J267" s="321"/>
      <c r="K267" s="321"/>
      <c r="L267" s="321"/>
      <c r="M267" s="321"/>
      <c r="N267" s="321"/>
      <c r="O267" s="321"/>
      <c r="P267" s="321"/>
      <c r="Q267" s="321"/>
      <c r="R267" s="321"/>
    </row>
    <row r="268" spans="1:18" ht="12.75">
      <c r="A268" s="321"/>
      <c r="B268" s="321"/>
      <c r="C268" s="321"/>
      <c r="D268" s="321"/>
      <c r="E268" s="321"/>
      <c r="F268" s="321"/>
      <c r="G268" s="321"/>
      <c r="H268" s="321"/>
      <c r="I268" s="321"/>
      <c r="J268" s="321"/>
      <c r="K268" s="321"/>
      <c r="L268" s="321"/>
      <c r="M268" s="321"/>
      <c r="N268" s="321"/>
      <c r="O268" s="321"/>
      <c r="P268" s="321"/>
      <c r="Q268" s="321"/>
      <c r="R268" s="321"/>
    </row>
    <row r="269" spans="1:18" ht="12.75">
      <c r="A269" s="321"/>
      <c r="B269" s="321"/>
      <c r="C269" s="321"/>
      <c r="D269" s="321"/>
      <c r="E269" s="321"/>
      <c r="F269" s="321"/>
      <c r="G269" s="321"/>
      <c r="H269" s="321"/>
      <c r="I269" s="321"/>
      <c r="J269" s="321"/>
      <c r="K269" s="321"/>
      <c r="L269" s="321"/>
      <c r="M269" s="321"/>
      <c r="N269" s="321"/>
      <c r="O269" s="321"/>
      <c r="P269" s="321"/>
      <c r="Q269" s="321"/>
      <c r="R269" s="321"/>
    </row>
    <row r="270" spans="1:18" ht="12.75">
      <c r="A270" s="321"/>
      <c r="B270" s="321"/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</row>
    <row r="271" spans="1:18" ht="12.75">
      <c r="A271" s="321"/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</row>
    <row r="272" spans="1:18" ht="12.75">
      <c r="A272" s="321"/>
      <c r="B272" s="321"/>
      <c r="C272" s="321"/>
      <c r="D272" s="321"/>
      <c r="E272" s="321"/>
      <c r="F272" s="321"/>
      <c r="G272" s="321"/>
      <c r="H272" s="321"/>
      <c r="I272" s="321"/>
      <c r="J272" s="321"/>
      <c r="K272" s="321"/>
      <c r="L272" s="321"/>
      <c r="M272" s="321"/>
      <c r="N272" s="321"/>
      <c r="O272" s="321"/>
      <c r="P272" s="321"/>
      <c r="Q272" s="321"/>
      <c r="R272" s="321"/>
    </row>
    <row r="273" spans="1:18" ht="12.75">
      <c r="A273" s="321"/>
      <c r="B273" s="321"/>
      <c r="C273" s="321"/>
      <c r="D273" s="321"/>
      <c r="E273" s="321"/>
      <c r="F273" s="321"/>
      <c r="G273" s="321"/>
      <c r="H273" s="321"/>
      <c r="I273" s="321"/>
      <c r="J273" s="321"/>
      <c r="K273" s="321"/>
      <c r="L273" s="321"/>
      <c r="M273" s="321"/>
      <c r="N273" s="321"/>
      <c r="O273" s="321"/>
      <c r="P273" s="321"/>
      <c r="Q273" s="321"/>
      <c r="R273" s="321"/>
    </row>
    <row r="274" spans="1:18" ht="12.75">
      <c r="A274" s="321"/>
      <c r="B274" s="321"/>
      <c r="C274" s="321"/>
      <c r="D274" s="321"/>
      <c r="E274" s="321"/>
      <c r="F274" s="321"/>
      <c r="G274" s="321"/>
      <c r="H274" s="321"/>
      <c r="I274" s="321"/>
      <c r="J274" s="321"/>
      <c r="K274" s="321"/>
      <c r="L274" s="321"/>
      <c r="M274" s="321"/>
      <c r="N274" s="321"/>
      <c r="O274" s="321"/>
      <c r="P274" s="321"/>
      <c r="Q274" s="321"/>
      <c r="R274" s="321"/>
    </row>
    <row r="275" spans="1:18" ht="12.75">
      <c r="A275" s="321"/>
      <c r="B275" s="321"/>
      <c r="C275" s="321"/>
      <c r="D275" s="321"/>
      <c r="E275" s="321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</row>
    <row r="276" spans="1:18" ht="12.75">
      <c r="A276" s="321"/>
      <c r="B276" s="321"/>
      <c r="C276" s="321"/>
      <c r="D276" s="321"/>
      <c r="E276" s="321"/>
      <c r="F276" s="321"/>
      <c r="G276" s="321"/>
      <c r="H276" s="321"/>
      <c r="I276" s="321"/>
      <c r="J276" s="321"/>
      <c r="K276" s="321"/>
      <c r="L276" s="321"/>
      <c r="M276" s="321"/>
      <c r="N276" s="321"/>
      <c r="O276" s="321"/>
      <c r="P276" s="321"/>
      <c r="Q276" s="321"/>
      <c r="R276" s="321"/>
    </row>
    <row r="277" spans="1:18" ht="12.75">
      <c r="A277" s="321"/>
      <c r="B277" s="321"/>
      <c r="C277" s="321"/>
      <c r="D277" s="321"/>
      <c r="E277" s="321"/>
      <c r="F277" s="321"/>
      <c r="G277" s="321"/>
      <c r="H277" s="321"/>
      <c r="I277" s="321"/>
      <c r="J277" s="321"/>
      <c r="K277" s="321"/>
      <c r="L277" s="321"/>
      <c r="M277" s="321"/>
      <c r="N277" s="321"/>
      <c r="O277" s="321"/>
      <c r="P277" s="321"/>
      <c r="Q277" s="321"/>
      <c r="R277" s="321"/>
    </row>
    <row r="278" spans="1:18" ht="12.75">
      <c r="A278" s="321"/>
      <c r="B278" s="321"/>
      <c r="C278" s="321"/>
      <c r="D278" s="321"/>
      <c r="E278" s="321"/>
      <c r="F278" s="321"/>
      <c r="G278" s="321"/>
      <c r="H278" s="321"/>
      <c r="I278" s="321"/>
      <c r="J278" s="321"/>
      <c r="K278" s="321"/>
      <c r="L278" s="321"/>
      <c r="M278" s="321"/>
      <c r="N278" s="321"/>
      <c r="O278" s="321"/>
      <c r="P278" s="321"/>
      <c r="Q278" s="321"/>
      <c r="R278" s="321"/>
    </row>
    <row r="279" spans="1:18" ht="12.75">
      <c r="A279" s="321"/>
      <c r="B279" s="321"/>
      <c r="C279" s="321"/>
      <c r="D279" s="321"/>
      <c r="E279" s="321"/>
      <c r="F279" s="321"/>
      <c r="G279" s="321"/>
      <c r="H279" s="321"/>
      <c r="I279" s="321"/>
      <c r="J279" s="321"/>
      <c r="K279" s="321"/>
      <c r="L279" s="321"/>
      <c r="M279" s="321"/>
      <c r="N279" s="321"/>
      <c r="O279" s="321"/>
      <c r="P279" s="321"/>
      <c r="Q279" s="321"/>
      <c r="R279" s="321"/>
    </row>
    <row r="280" spans="1:18" ht="12.75">
      <c r="A280" s="321"/>
      <c r="B280" s="321"/>
      <c r="C280" s="321"/>
      <c r="D280" s="321"/>
      <c r="E280" s="321"/>
      <c r="F280" s="321"/>
      <c r="G280" s="321"/>
      <c r="H280" s="321"/>
      <c r="I280" s="321"/>
      <c r="J280" s="321"/>
      <c r="K280" s="321"/>
      <c r="L280" s="321"/>
      <c r="M280" s="321"/>
      <c r="N280" s="321"/>
      <c r="O280" s="321"/>
      <c r="P280" s="321"/>
      <c r="Q280" s="321"/>
      <c r="R280" s="321"/>
    </row>
    <row r="281" spans="1:18" ht="12.75">
      <c r="A281" s="321"/>
      <c r="B281" s="321"/>
      <c r="C281" s="321"/>
      <c r="D281" s="321"/>
      <c r="E281" s="321"/>
      <c r="F281" s="321"/>
      <c r="G281" s="321"/>
      <c r="H281" s="321"/>
      <c r="I281" s="321"/>
      <c r="J281" s="321"/>
      <c r="K281" s="321"/>
      <c r="L281" s="321"/>
      <c r="M281" s="321"/>
      <c r="N281" s="321"/>
      <c r="O281" s="321"/>
      <c r="P281" s="321"/>
      <c r="Q281" s="321"/>
      <c r="R281" s="321"/>
    </row>
    <row r="282" spans="1:18" ht="12.75">
      <c r="A282" s="321"/>
      <c r="B282" s="321"/>
      <c r="C282" s="321"/>
      <c r="D282" s="321"/>
      <c r="E282" s="321"/>
      <c r="F282" s="321"/>
      <c r="G282" s="321"/>
      <c r="H282" s="321"/>
      <c r="I282" s="321"/>
      <c r="J282" s="321"/>
      <c r="K282" s="321"/>
      <c r="L282" s="321"/>
      <c r="M282" s="321"/>
      <c r="N282" s="321"/>
      <c r="O282" s="321"/>
      <c r="P282" s="321"/>
      <c r="Q282" s="321"/>
      <c r="R282" s="321"/>
    </row>
    <row r="283" spans="1:18" ht="12.75">
      <c r="A283" s="321"/>
      <c r="B283" s="321"/>
      <c r="C283" s="321"/>
      <c r="D283" s="321"/>
      <c r="E283" s="321"/>
      <c r="F283" s="321"/>
      <c r="G283" s="321"/>
      <c r="H283" s="321"/>
      <c r="I283" s="321"/>
      <c r="J283" s="321"/>
      <c r="K283" s="321"/>
      <c r="L283" s="321"/>
      <c r="M283" s="321"/>
      <c r="N283" s="321"/>
      <c r="O283" s="321"/>
      <c r="P283" s="321"/>
      <c r="Q283" s="321"/>
      <c r="R283" s="321"/>
    </row>
    <row r="284" spans="1:18" ht="12.75">
      <c r="A284" s="321"/>
      <c r="B284" s="321"/>
      <c r="C284" s="321"/>
      <c r="D284" s="321"/>
      <c r="E284" s="321"/>
      <c r="F284" s="321"/>
      <c r="G284" s="321"/>
      <c r="H284" s="321"/>
      <c r="I284" s="321"/>
      <c r="J284" s="321"/>
      <c r="K284" s="321"/>
      <c r="L284" s="321"/>
      <c r="M284" s="321"/>
      <c r="N284" s="321"/>
      <c r="O284" s="321"/>
      <c r="P284" s="321"/>
      <c r="Q284" s="321"/>
      <c r="R284" s="321"/>
    </row>
    <row r="285" spans="1:18" ht="12.75">
      <c r="A285" s="321"/>
      <c r="B285" s="321"/>
      <c r="C285" s="321"/>
      <c r="D285" s="321"/>
      <c r="E285" s="321"/>
      <c r="F285" s="321"/>
      <c r="G285" s="321"/>
      <c r="H285" s="321"/>
      <c r="I285" s="321"/>
      <c r="J285" s="321"/>
      <c r="K285" s="321"/>
      <c r="L285" s="321"/>
      <c r="M285" s="321"/>
      <c r="N285" s="321"/>
      <c r="O285" s="321"/>
      <c r="P285" s="321"/>
      <c r="Q285" s="321"/>
      <c r="R285" s="321"/>
    </row>
    <row r="286" spans="1:18" ht="12.75">
      <c r="A286" s="321"/>
      <c r="B286" s="321"/>
      <c r="C286" s="321"/>
      <c r="D286" s="321"/>
      <c r="E286" s="321"/>
      <c r="F286" s="321"/>
      <c r="G286" s="321"/>
      <c r="H286" s="321"/>
      <c r="I286" s="321"/>
      <c r="J286" s="321"/>
      <c r="K286" s="321"/>
      <c r="L286" s="321"/>
      <c r="M286" s="321"/>
      <c r="N286" s="321"/>
      <c r="O286" s="321"/>
      <c r="P286" s="321"/>
      <c r="Q286" s="321"/>
      <c r="R286" s="321"/>
    </row>
    <row r="287" spans="1:18" ht="12.75">
      <c r="A287" s="321"/>
      <c r="B287" s="321"/>
      <c r="C287" s="321"/>
      <c r="D287" s="321"/>
      <c r="E287" s="321"/>
      <c r="F287" s="321"/>
      <c r="G287" s="321"/>
      <c r="H287" s="321"/>
      <c r="I287" s="321"/>
      <c r="J287" s="321"/>
      <c r="K287" s="321"/>
      <c r="L287" s="321"/>
      <c r="M287" s="321"/>
      <c r="N287" s="321"/>
      <c r="O287" s="321"/>
      <c r="P287" s="321"/>
      <c r="Q287" s="321"/>
      <c r="R287" s="321"/>
    </row>
    <row r="288" spans="1:18" ht="12.75">
      <c r="A288" s="321"/>
      <c r="B288" s="321"/>
      <c r="C288" s="321"/>
      <c r="D288" s="321"/>
      <c r="E288" s="321"/>
      <c r="F288" s="321"/>
      <c r="G288" s="321"/>
      <c r="H288" s="321"/>
      <c r="I288" s="321"/>
      <c r="J288" s="321"/>
      <c r="K288" s="321"/>
      <c r="L288" s="321"/>
      <c r="M288" s="321"/>
      <c r="N288" s="321"/>
      <c r="O288" s="321"/>
      <c r="P288" s="321"/>
      <c r="Q288" s="321"/>
      <c r="R288" s="321"/>
    </row>
    <row r="289" spans="1:18" ht="12.75">
      <c r="A289" s="321"/>
      <c r="B289" s="321"/>
      <c r="C289" s="321"/>
      <c r="D289" s="321"/>
      <c r="E289" s="321"/>
      <c r="F289" s="321"/>
      <c r="G289" s="321"/>
      <c r="H289" s="321"/>
      <c r="I289" s="321"/>
      <c r="J289" s="321"/>
      <c r="K289" s="321"/>
      <c r="L289" s="321"/>
      <c r="M289" s="321"/>
      <c r="N289" s="321"/>
      <c r="O289" s="321"/>
      <c r="P289" s="321"/>
      <c r="Q289" s="321"/>
      <c r="R289" s="321"/>
    </row>
    <row r="290" spans="1:18" ht="12.75">
      <c r="A290" s="321"/>
      <c r="B290" s="321"/>
      <c r="C290" s="321"/>
      <c r="D290" s="321"/>
      <c r="E290" s="321"/>
      <c r="F290" s="321"/>
      <c r="G290" s="321"/>
      <c r="H290" s="321"/>
      <c r="I290" s="321"/>
      <c r="J290" s="321"/>
      <c r="K290" s="321"/>
      <c r="L290" s="321"/>
      <c r="M290" s="321"/>
      <c r="N290" s="321"/>
      <c r="O290" s="321"/>
      <c r="P290" s="321"/>
      <c r="Q290" s="321"/>
      <c r="R290" s="321"/>
    </row>
    <row r="291" spans="1:18" ht="12.75">
      <c r="A291" s="321"/>
      <c r="B291" s="321"/>
      <c r="C291" s="321"/>
      <c r="D291" s="321"/>
      <c r="E291" s="321"/>
      <c r="F291" s="321"/>
      <c r="G291" s="321"/>
      <c r="H291" s="321"/>
      <c r="I291" s="321"/>
      <c r="J291" s="321"/>
      <c r="K291" s="321"/>
      <c r="L291" s="321"/>
      <c r="M291" s="321"/>
      <c r="N291" s="321"/>
      <c r="O291" s="321"/>
      <c r="P291" s="321"/>
      <c r="Q291" s="321"/>
      <c r="R291" s="321"/>
    </row>
    <row r="292" spans="1:18" ht="12.75">
      <c r="A292" s="321"/>
      <c r="B292" s="321"/>
      <c r="C292" s="321"/>
      <c r="D292" s="321"/>
      <c r="E292" s="321"/>
      <c r="F292" s="321"/>
      <c r="G292" s="321"/>
      <c r="H292" s="321"/>
      <c r="I292" s="321"/>
      <c r="J292" s="321"/>
      <c r="K292" s="321"/>
      <c r="L292" s="321"/>
      <c r="M292" s="321"/>
      <c r="N292" s="321"/>
      <c r="O292" s="321"/>
      <c r="P292" s="321"/>
      <c r="Q292" s="321"/>
      <c r="R292" s="321"/>
    </row>
    <row r="293" spans="1:18" ht="12.75">
      <c r="A293" s="321"/>
      <c r="B293" s="321"/>
      <c r="C293" s="321"/>
      <c r="D293" s="321"/>
      <c r="E293" s="321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</row>
    <row r="294" spans="1:18" ht="12.75">
      <c r="A294" s="321"/>
      <c r="B294" s="321"/>
      <c r="C294" s="321"/>
      <c r="D294" s="321"/>
      <c r="E294" s="321"/>
      <c r="F294" s="321"/>
      <c r="G294" s="321"/>
      <c r="H294" s="321"/>
      <c r="I294" s="321"/>
      <c r="J294" s="321"/>
      <c r="K294" s="321"/>
      <c r="L294" s="321"/>
      <c r="M294" s="321"/>
      <c r="N294" s="321"/>
      <c r="O294" s="321"/>
      <c r="P294" s="321"/>
      <c r="Q294" s="321"/>
      <c r="R294" s="321"/>
    </row>
    <row r="295" spans="1:18" ht="12.75">
      <c r="A295" s="321"/>
      <c r="B295" s="321"/>
      <c r="C295" s="321"/>
      <c r="D295" s="321"/>
      <c r="E295" s="321"/>
      <c r="F295" s="321"/>
      <c r="G295" s="321"/>
      <c r="H295" s="321"/>
      <c r="I295" s="321"/>
      <c r="J295" s="321"/>
      <c r="K295" s="321"/>
      <c r="L295" s="321"/>
      <c r="M295" s="321"/>
      <c r="N295" s="321"/>
      <c r="O295" s="321"/>
      <c r="P295" s="321"/>
      <c r="Q295" s="321"/>
      <c r="R295" s="321"/>
    </row>
    <row r="296" spans="1:18" ht="12.75">
      <c r="A296" s="321"/>
      <c r="B296" s="321"/>
      <c r="C296" s="321"/>
      <c r="D296" s="321"/>
      <c r="E296" s="321"/>
      <c r="F296" s="321"/>
      <c r="G296" s="321"/>
      <c r="H296" s="321"/>
      <c r="I296" s="321"/>
      <c r="J296" s="321"/>
      <c r="K296" s="321"/>
      <c r="L296" s="321"/>
      <c r="M296" s="321"/>
      <c r="N296" s="321"/>
      <c r="O296" s="321"/>
      <c r="P296" s="321"/>
      <c r="Q296" s="321"/>
      <c r="R296" s="321"/>
    </row>
    <row r="297" spans="1:18" ht="12.75">
      <c r="A297" s="321"/>
      <c r="B297" s="321"/>
      <c r="C297" s="321"/>
      <c r="D297" s="321"/>
      <c r="E297" s="321"/>
      <c r="F297" s="321"/>
      <c r="G297" s="321"/>
      <c r="H297" s="321"/>
      <c r="I297" s="321"/>
      <c r="J297" s="321"/>
      <c r="K297" s="321"/>
      <c r="L297" s="321"/>
      <c r="M297" s="321"/>
      <c r="N297" s="321"/>
      <c r="O297" s="321"/>
      <c r="P297" s="321"/>
      <c r="Q297" s="321"/>
      <c r="R297" s="321"/>
    </row>
    <row r="298" spans="1:18" ht="12.75">
      <c r="A298" s="321"/>
      <c r="B298" s="321"/>
      <c r="C298" s="321"/>
      <c r="D298" s="321"/>
      <c r="E298" s="321"/>
      <c r="F298" s="321"/>
      <c r="G298" s="321"/>
      <c r="H298" s="321"/>
      <c r="I298" s="321"/>
      <c r="J298" s="321"/>
      <c r="K298" s="321"/>
      <c r="L298" s="321"/>
      <c r="M298" s="321"/>
      <c r="N298" s="321"/>
      <c r="O298" s="321"/>
      <c r="P298" s="321"/>
      <c r="Q298" s="321"/>
      <c r="R298" s="321"/>
    </row>
    <row r="299" spans="1:18" ht="12.75">
      <c r="A299" s="321"/>
      <c r="B299" s="321"/>
      <c r="C299" s="321"/>
      <c r="D299" s="321"/>
      <c r="E299" s="321"/>
      <c r="F299" s="321"/>
      <c r="G299" s="321"/>
      <c r="H299" s="321"/>
      <c r="I299" s="321"/>
      <c r="J299" s="321"/>
      <c r="K299" s="321"/>
      <c r="L299" s="321"/>
      <c r="M299" s="321"/>
      <c r="N299" s="321"/>
      <c r="O299" s="321"/>
      <c r="P299" s="321"/>
      <c r="Q299" s="321"/>
      <c r="R299" s="321"/>
    </row>
    <row r="300" spans="1:18" ht="12.75">
      <c r="A300" s="321"/>
      <c r="B300" s="321"/>
      <c r="C300" s="321"/>
      <c r="D300" s="321"/>
      <c r="E300" s="321"/>
      <c r="F300" s="321"/>
      <c r="G300" s="321"/>
      <c r="H300" s="321"/>
      <c r="I300" s="321"/>
      <c r="J300" s="321"/>
      <c r="K300" s="321"/>
      <c r="L300" s="321"/>
      <c r="M300" s="321"/>
      <c r="N300" s="321"/>
      <c r="O300" s="321"/>
      <c r="P300" s="321"/>
      <c r="Q300" s="321"/>
      <c r="R300" s="321"/>
    </row>
    <row r="301" spans="1:18" ht="12.75">
      <c r="A301" s="321"/>
      <c r="B301" s="321"/>
      <c r="C301" s="321"/>
      <c r="D301" s="321"/>
      <c r="E301" s="321"/>
      <c r="F301" s="321"/>
      <c r="G301" s="321"/>
      <c r="H301" s="321"/>
      <c r="I301" s="321"/>
      <c r="J301" s="321"/>
      <c r="K301" s="321"/>
      <c r="L301" s="321"/>
      <c r="M301" s="321"/>
      <c r="N301" s="321"/>
      <c r="O301" s="321"/>
      <c r="P301" s="321"/>
      <c r="Q301" s="321"/>
      <c r="R301" s="321"/>
    </row>
    <row r="302" spans="1:18" ht="12.75">
      <c r="A302" s="321"/>
      <c r="B302" s="321"/>
      <c r="C302" s="321"/>
      <c r="D302" s="321"/>
      <c r="E302" s="321"/>
      <c r="F302" s="321"/>
      <c r="G302" s="321"/>
      <c r="H302" s="321"/>
      <c r="I302" s="321"/>
      <c r="J302" s="321"/>
      <c r="K302" s="321"/>
      <c r="L302" s="321"/>
      <c r="M302" s="321"/>
      <c r="N302" s="321"/>
      <c r="O302" s="321"/>
      <c r="P302" s="321"/>
      <c r="Q302" s="321"/>
      <c r="R302" s="321"/>
    </row>
    <row r="303" spans="1:18" ht="12.75">
      <c r="A303" s="321"/>
      <c r="B303" s="321"/>
      <c r="C303" s="321"/>
      <c r="D303" s="321"/>
      <c r="E303" s="321"/>
      <c r="F303" s="321"/>
      <c r="G303" s="321"/>
      <c r="H303" s="321"/>
      <c r="I303" s="321"/>
      <c r="J303" s="321"/>
      <c r="K303" s="321"/>
      <c r="L303" s="321"/>
      <c r="M303" s="321"/>
      <c r="N303" s="321"/>
      <c r="O303" s="321"/>
      <c r="P303" s="321"/>
      <c r="Q303" s="321"/>
      <c r="R303" s="321"/>
    </row>
    <row r="304" spans="1:18" ht="12.75">
      <c r="A304" s="321"/>
      <c r="B304" s="321"/>
      <c r="C304" s="321"/>
      <c r="D304" s="321"/>
      <c r="E304" s="321"/>
      <c r="F304" s="321"/>
      <c r="G304" s="321"/>
      <c r="H304" s="321"/>
      <c r="I304" s="321"/>
      <c r="J304" s="321"/>
      <c r="K304" s="321"/>
      <c r="L304" s="321"/>
      <c r="M304" s="321"/>
      <c r="N304" s="321"/>
      <c r="O304" s="321"/>
      <c r="P304" s="321"/>
      <c r="Q304" s="321"/>
      <c r="R304" s="321"/>
    </row>
    <row r="305" spans="1:18" ht="12.75">
      <c r="A305" s="321"/>
      <c r="B305" s="321"/>
      <c r="C305" s="321"/>
      <c r="D305" s="321"/>
      <c r="E305" s="321"/>
      <c r="F305" s="321"/>
      <c r="G305" s="321"/>
      <c r="H305" s="321"/>
      <c r="I305" s="321"/>
      <c r="J305" s="321"/>
      <c r="K305" s="321"/>
      <c r="L305" s="321"/>
      <c r="M305" s="321"/>
      <c r="N305" s="321"/>
      <c r="O305" s="321"/>
      <c r="P305" s="321"/>
      <c r="Q305" s="321"/>
      <c r="R305" s="321"/>
    </row>
    <row r="306" spans="1:18" ht="12.75">
      <c r="A306" s="321"/>
      <c r="B306" s="321"/>
      <c r="C306" s="321"/>
      <c r="D306" s="321"/>
      <c r="E306" s="321"/>
      <c r="F306" s="321"/>
      <c r="G306" s="321"/>
      <c r="H306" s="321"/>
      <c r="I306" s="321"/>
      <c r="J306" s="321"/>
      <c r="K306" s="321"/>
      <c r="L306" s="321"/>
      <c r="M306" s="321"/>
      <c r="N306" s="321"/>
      <c r="O306" s="321"/>
      <c r="P306" s="321"/>
      <c r="Q306" s="321"/>
      <c r="R306" s="321"/>
    </row>
    <row r="307" spans="1:18" ht="12.75">
      <c r="A307" s="321"/>
      <c r="B307" s="321"/>
      <c r="C307" s="321"/>
      <c r="D307" s="321"/>
      <c r="E307" s="321"/>
      <c r="F307" s="321"/>
      <c r="G307" s="321"/>
      <c r="H307" s="321"/>
      <c r="I307" s="321"/>
      <c r="J307" s="321"/>
      <c r="K307" s="321"/>
      <c r="L307" s="321"/>
      <c r="M307" s="321"/>
      <c r="N307" s="321"/>
      <c r="O307" s="321"/>
      <c r="P307" s="321"/>
      <c r="Q307" s="321"/>
      <c r="R307" s="321"/>
    </row>
  </sheetData>
  <sheetProtection/>
  <mergeCells count="3">
    <mergeCell ref="B51:C51"/>
    <mergeCell ref="B52:C52"/>
    <mergeCell ref="B53:C53"/>
  </mergeCells>
  <printOptions/>
  <pageMargins left="0.75" right="0.75" top="1" bottom="1" header="0.5" footer="0.5"/>
  <pageSetup horizontalDpi="300" verticalDpi="3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A1:Q45"/>
  <sheetViews>
    <sheetView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27.28125" style="0" customWidth="1"/>
  </cols>
  <sheetData>
    <row r="1" spans="1:17" ht="12.75">
      <c r="A1" s="14" t="s">
        <v>556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.75">
      <c r="A3" s="16"/>
      <c r="B3" s="339" t="s">
        <v>502</v>
      </c>
      <c r="C3" s="339"/>
      <c r="D3" s="339"/>
      <c r="E3" s="339"/>
      <c r="F3" s="339"/>
      <c r="G3" s="339"/>
      <c r="H3" s="339"/>
      <c r="I3" s="17"/>
      <c r="J3" s="16"/>
      <c r="K3" s="339" t="s">
        <v>526</v>
      </c>
      <c r="L3" s="339"/>
      <c r="M3" s="339"/>
      <c r="N3" s="339"/>
      <c r="O3" s="339"/>
      <c r="P3" s="339"/>
      <c r="Q3" s="15"/>
    </row>
    <row r="4" spans="1:17" ht="12.75">
      <c r="A4" s="16"/>
      <c r="B4" s="17">
        <v>1992</v>
      </c>
      <c r="C4" s="17">
        <v>1994</v>
      </c>
      <c r="D4" s="17">
        <v>1996</v>
      </c>
      <c r="E4" s="17">
        <v>1998</v>
      </c>
      <c r="F4" s="17">
        <v>2002</v>
      </c>
      <c r="G4" s="17">
        <v>2004</v>
      </c>
      <c r="H4" s="17">
        <v>2006</v>
      </c>
      <c r="I4" s="17">
        <v>2008</v>
      </c>
      <c r="J4" s="55"/>
      <c r="K4" s="17" t="s">
        <v>443</v>
      </c>
      <c r="L4" s="17" t="s">
        <v>444</v>
      </c>
      <c r="M4" s="17" t="s">
        <v>445</v>
      </c>
      <c r="N4" s="17" t="s">
        <v>446</v>
      </c>
      <c r="O4" s="17" t="s">
        <v>448</v>
      </c>
      <c r="P4" s="17" t="s">
        <v>449</v>
      </c>
      <c r="Q4" s="17" t="s">
        <v>450</v>
      </c>
    </row>
    <row r="5" spans="1:17" ht="12.75">
      <c r="A5" s="1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15"/>
    </row>
    <row r="6" spans="1:17" ht="12.75">
      <c r="A6" s="27" t="s">
        <v>527</v>
      </c>
      <c r="B6" s="28">
        <v>139570</v>
      </c>
      <c r="C6" s="28">
        <v>84868</v>
      </c>
      <c r="D6" s="28">
        <v>135933</v>
      </c>
      <c r="E6" s="28">
        <v>112675</v>
      </c>
      <c r="F6" s="28">
        <v>44322</v>
      </c>
      <c r="G6" s="28">
        <v>122348</v>
      </c>
      <c r="H6" s="28">
        <f>'[1]Tables 47-54 (Potato Storage)'!B10</f>
        <v>92913.85409603939</v>
      </c>
      <c r="I6" s="28">
        <v>60855</v>
      </c>
      <c r="J6" s="55"/>
      <c r="K6" s="328">
        <f>($I6/B6)-1</f>
        <v>-0.5639822311384968</v>
      </c>
      <c r="L6" s="328">
        <f aca="true" t="shared" si="0" ref="L6:Q9">($I6/C6)-1</f>
        <v>-0.28294527972851957</v>
      </c>
      <c r="M6" s="328">
        <f t="shared" si="0"/>
        <v>-0.5523162146057249</v>
      </c>
      <c r="N6" s="328">
        <f t="shared" si="0"/>
        <v>-0.45990681162635905</v>
      </c>
      <c r="O6" s="328">
        <f t="shared" si="0"/>
        <v>0.3730201705699201</v>
      </c>
      <c r="P6" s="328">
        <f t="shared" si="0"/>
        <v>-0.5026073168339491</v>
      </c>
      <c r="Q6" s="328">
        <f>($I6/H6)-1</f>
        <v>-0.34503847039755886</v>
      </c>
    </row>
    <row r="7" spans="1:17" ht="12.75">
      <c r="A7" s="27" t="s">
        <v>528</v>
      </c>
      <c r="B7" s="28">
        <v>16289</v>
      </c>
      <c r="C7" s="28">
        <v>11630</v>
      </c>
      <c r="D7" s="28">
        <v>19022</v>
      </c>
      <c r="E7" s="28">
        <v>5899</v>
      </c>
      <c r="F7" s="28">
        <v>9024</v>
      </c>
      <c r="G7" s="28">
        <v>3099</v>
      </c>
      <c r="H7" s="55" t="s">
        <v>17</v>
      </c>
      <c r="I7" s="55">
        <v>4680</v>
      </c>
      <c r="J7" s="55"/>
      <c r="K7" s="328">
        <f>($I7/B7)-1</f>
        <v>-0.7126895450917797</v>
      </c>
      <c r="L7" s="328">
        <f t="shared" si="0"/>
        <v>-0.5975924333619949</v>
      </c>
      <c r="M7" s="328">
        <f t="shared" si="0"/>
        <v>-0.7539690884239302</v>
      </c>
      <c r="N7" s="328">
        <f t="shared" si="0"/>
        <v>-0.20664519410069504</v>
      </c>
      <c r="O7" s="328">
        <f t="shared" si="0"/>
        <v>-0.4813829787234043</v>
      </c>
      <c r="P7" s="328">
        <f t="shared" si="0"/>
        <v>0.510164569215876</v>
      </c>
      <c r="Q7" s="55" t="s">
        <v>17</v>
      </c>
    </row>
    <row r="8" spans="1:17" ht="12.75">
      <c r="A8" s="27" t="s">
        <v>529</v>
      </c>
      <c r="B8" s="28">
        <v>1998</v>
      </c>
      <c r="C8" s="28">
        <v>1001</v>
      </c>
      <c r="D8" s="28">
        <v>750</v>
      </c>
      <c r="E8" s="28">
        <v>227</v>
      </c>
      <c r="F8" s="28">
        <v>439</v>
      </c>
      <c r="G8" s="28">
        <v>148.47</v>
      </c>
      <c r="H8" s="55" t="s">
        <v>17</v>
      </c>
      <c r="I8" s="55">
        <v>173</v>
      </c>
      <c r="J8" s="55"/>
      <c r="K8" s="328">
        <f>($I8/B8)-1</f>
        <v>-0.9134134134134134</v>
      </c>
      <c r="L8" s="328">
        <f t="shared" si="0"/>
        <v>-0.8271728271728271</v>
      </c>
      <c r="M8" s="328">
        <f t="shared" si="0"/>
        <v>-0.7693333333333333</v>
      </c>
      <c r="N8" s="328">
        <f t="shared" si="0"/>
        <v>-0.23788546255506604</v>
      </c>
      <c r="O8" s="328">
        <f t="shared" si="0"/>
        <v>-0.6059225512528474</v>
      </c>
      <c r="P8" s="328">
        <f t="shared" si="0"/>
        <v>0.16521856267259372</v>
      </c>
      <c r="Q8" s="55" t="s">
        <v>17</v>
      </c>
    </row>
    <row r="9" spans="1:17" ht="12.75">
      <c r="A9" s="27" t="s">
        <v>530</v>
      </c>
      <c r="B9" s="28">
        <v>123281</v>
      </c>
      <c r="C9" s="28">
        <v>73238</v>
      </c>
      <c r="D9" s="28">
        <v>116910</v>
      </c>
      <c r="E9" s="28">
        <v>106777</v>
      </c>
      <c r="F9" s="28">
        <v>35298</v>
      </c>
      <c r="G9" s="28">
        <v>119249</v>
      </c>
      <c r="H9" s="28">
        <f>H6</f>
        <v>92913.85409603939</v>
      </c>
      <c r="I9" s="28">
        <v>56175</v>
      </c>
      <c r="J9" s="55"/>
      <c r="K9" s="328">
        <f>($I9/B9)-1</f>
        <v>-0.5443336767222848</v>
      </c>
      <c r="L9" s="328">
        <f t="shared" si="0"/>
        <v>-0.23298014691826652</v>
      </c>
      <c r="M9" s="328">
        <f t="shared" si="0"/>
        <v>-0.5195021811649987</v>
      </c>
      <c r="N9" s="328">
        <f t="shared" si="0"/>
        <v>-0.47390355600925294</v>
      </c>
      <c r="O9" s="328">
        <f t="shared" si="0"/>
        <v>0.5914499405065443</v>
      </c>
      <c r="P9" s="328">
        <f t="shared" si="0"/>
        <v>-0.5289268673112563</v>
      </c>
      <c r="Q9" s="328">
        <f t="shared" si="0"/>
        <v>-0.3954077080697209</v>
      </c>
    </row>
    <row r="10" spans="1:17" ht="12.75">
      <c r="A10" s="15"/>
      <c r="B10" s="15"/>
      <c r="C10" s="15"/>
      <c r="D10" s="15"/>
      <c r="E10" s="15"/>
      <c r="F10" s="80"/>
      <c r="G10" s="80"/>
      <c r="H10" s="15"/>
      <c r="I10" s="80"/>
      <c r="J10" s="15"/>
      <c r="K10" s="15"/>
      <c r="L10" s="15"/>
      <c r="M10" s="15"/>
      <c r="N10" s="15"/>
      <c r="O10" s="15"/>
      <c r="P10" s="15"/>
      <c r="Q10" s="15"/>
    </row>
    <row r="11" spans="1:17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2.75">
      <c r="A12" s="14" t="s">
        <v>557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2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2.75">
      <c r="A14" s="16"/>
      <c r="B14" s="339" t="s">
        <v>165</v>
      </c>
      <c r="C14" s="339"/>
      <c r="D14" s="339"/>
      <c r="E14" s="339"/>
      <c r="F14" s="339"/>
      <c r="G14" s="339"/>
      <c r="H14" s="339"/>
      <c r="I14" s="17"/>
      <c r="J14" s="16"/>
      <c r="K14" s="339" t="s">
        <v>526</v>
      </c>
      <c r="L14" s="339"/>
      <c r="M14" s="339"/>
      <c r="N14" s="339"/>
      <c r="O14" s="339"/>
      <c r="P14" s="339"/>
      <c r="Q14" s="15"/>
    </row>
    <row r="15" spans="1:17" ht="12.75">
      <c r="A15" s="16"/>
      <c r="B15" s="17">
        <v>1992</v>
      </c>
      <c r="C15" s="17">
        <v>1994</v>
      </c>
      <c r="D15" s="17">
        <v>1996</v>
      </c>
      <c r="E15" s="17">
        <v>1998</v>
      </c>
      <c r="F15" s="17">
        <v>2002</v>
      </c>
      <c r="G15" s="17">
        <v>2004</v>
      </c>
      <c r="H15" s="17">
        <v>2006</v>
      </c>
      <c r="I15" s="17">
        <v>2008</v>
      </c>
      <c r="J15" s="15"/>
      <c r="K15" s="17" t="s">
        <v>443</v>
      </c>
      <c r="L15" s="17" t="s">
        <v>444</v>
      </c>
      <c r="M15" s="17" t="s">
        <v>445</v>
      </c>
      <c r="N15" s="17" t="s">
        <v>446</v>
      </c>
      <c r="O15" s="17" t="s">
        <v>448</v>
      </c>
      <c r="P15" s="17" t="s">
        <v>449</v>
      </c>
      <c r="Q15" s="17" t="s">
        <v>450</v>
      </c>
    </row>
    <row r="16" spans="1:17" ht="12.75">
      <c r="A16" s="15"/>
      <c r="B16" s="55"/>
      <c r="C16" s="55"/>
      <c r="D16" s="55"/>
      <c r="E16" s="55"/>
      <c r="F16" s="55"/>
      <c r="G16" s="5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2.75">
      <c r="A17" s="27" t="s">
        <v>527</v>
      </c>
      <c r="B17" s="28">
        <v>33420</v>
      </c>
      <c r="C17" s="28">
        <v>24238</v>
      </c>
      <c r="D17" s="28">
        <v>39290</v>
      </c>
      <c r="E17" s="28">
        <v>39809</v>
      </c>
      <c r="F17" s="28">
        <v>16032</v>
      </c>
      <c r="G17" s="28">
        <v>33321</v>
      </c>
      <c r="H17" s="28">
        <f>'[1]Tables 47-54 (Potato Storage)'!C10</f>
        <v>24640.05631302105</v>
      </c>
      <c r="I17" s="28">
        <v>5138</v>
      </c>
      <c r="J17" s="55"/>
      <c r="K17" s="328">
        <f>($I17/B17)-1</f>
        <v>-0.8462597247157391</v>
      </c>
      <c r="L17" s="328">
        <f aca="true" t="shared" si="1" ref="L17:Q17">($I17/C17)-1</f>
        <v>-0.7880188134334516</v>
      </c>
      <c r="M17" s="328">
        <f t="shared" si="1"/>
        <v>-0.8692288114023925</v>
      </c>
      <c r="N17" s="328">
        <f t="shared" si="1"/>
        <v>-0.8709337084578864</v>
      </c>
      <c r="O17" s="328">
        <f t="shared" si="1"/>
        <v>-0.6795159680638723</v>
      </c>
      <c r="P17" s="328">
        <f t="shared" si="1"/>
        <v>-0.8458029470904235</v>
      </c>
      <c r="Q17" s="328">
        <f t="shared" si="1"/>
        <v>-0.791477749290499</v>
      </c>
    </row>
    <row r="18" spans="1:17" ht="12.75">
      <c r="A18" s="27" t="s">
        <v>528</v>
      </c>
      <c r="B18" s="28">
        <v>7536</v>
      </c>
      <c r="C18" s="28">
        <v>14950</v>
      </c>
      <c r="D18" s="28">
        <v>12915</v>
      </c>
      <c r="E18" s="28">
        <v>5628</v>
      </c>
      <c r="F18" s="28">
        <v>4029</v>
      </c>
      <c r="G18" s="28">
        <v>673</v>
      </c>
      <c r="H18" s="29">
        <f>'[1]Tables 47-54 (Potato Storage)'!B18</f>
        <v>76.11930476239223</v>
      </c>
      <c r="I18" s="29" t="s">
        <v>17</v>
      </c>
      <c r="J18" s="55"/>
      <c r="K18" s="29" t="s">
        <v>17</v>
      </c>
      <c r="L18" s="29" t="s">
        <v>17</v>
      </c>
      <c r="M18" s="29" t="s">
        <v>17</v>
      </c>
      <c r="N18" s="29" t="s">
        <v>17</v>
      </c>
      <c r="O18" s="29" t="s">
        <v>17</v>
      </c>
      <c r="P18" s="29" t="s">
        <v>17</v>
      </c>
      <c r="Q18" s="29" t="s">
        <v>17</v>
      </c>
    </row>
    <row r="19" spans="1:17" ht="12.75">
      <c r="A19" s="27" t="s">
        <v>529</v>
      </c>
      <c r="B19" s="28">
        <v>1052</v>
      </c>
      <c r="C19" s="28">
        <v>851</v>
      </c>
      <c r="D19" s="28">
        <v>480</v>
      </c>
      <c r="E19" s="28">
        <v>896</v>
      </c>
      <c r="F19" s="28">
        <v>48</v>
      </c>
      <c r="G19" s="28">
        <v>5.48</v>
      </c>
      <c r="H19" s="266">
        <f>'[1]Tables 47-54 (Potato Storage)'!B27</f>
        <v>0.7611930476239225</v>
      </c>
      <c r="I19" s="266" t="s">
        <v>17</v>
      </c>
      <c r="J19" s="55"/>
      <c r="K19" s="266" t="s">
        <v>17</v>
      </c>
      <c r="L19" s="266" t="s">
        <v>17</v>
      </c>
      <c r="M19" s="266" t="s">
        <v>17</v>
      </c>
      <c r="N19" s="266" t="s">
        <v>17</v>
      </c>
      <c r="O19" s="266" t="s">
        <v>17</v>
      </c>
      <c r="P19" s="266" t="s">
        <v>17</v>
      </c>
      <c r="Q19" s="266" t="s">
        <v>17</v>
      </c>
    </row>
    <row r="20" spans="1:17" ht="12.75">
      <c r="A20" s="27" t="s">
        <v>530</v>
      </c>
      <c r="B20" s="28">
        <v>27033</v>
      </c>
      <c r="C20" s="28">
        <v>9288</v>
      </c>
      <c r="D20" s="28">
        <v>26652</v>
      </c>
      <c r="E20" s="28">
        <v>34181</v>
      </c>
      <c r="F20" s="28">
        <v>12003</v>
      </c>
      <c r="G20" s="28">
        <v>32648</v>
      </c>
      <c r="H20" s="28">
        <f>H17-H18</f>
        <v>24563.937008258657</v>
      </c>
      <c r="I20" s="28" t="s">
        <v>17</v>
      </c>
      <c r="J20" s="55"/>
      <c r="K20" s="28" t="s">
        <v>17</v>
      </c>
      <c r="L20" s="28" t="s">
        <v>17</v>
      </c>
      <c r="M20" s="28" t="s">
        <v>17</v>
      </c>
      <c r="N20" s="28" t="s">
        <v>17</v>
      </c>
      <c r="O20" s="28" t="s">
        <v>17</v>
      </c>
      <c r="P20" s="28" t="s">
        <v>17</v>
      </c>
      <c r="Q20" s="28" t="s">
        <v>17</v>
      </c>
    </row>
    <row r="21" spans="1:17" ht="12.75">
      <c r="A21" s="15"/>
      <c r="B21" s="15"/>
      <c r="C21" s="15"/>
      <c r="D21" s="15"/>
      <c r="E21" s="15"/>
      <c r="F21" s="80"/>
      <c r="G21" s="80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2.75">
      <c r="A23" s="14" t="s">
        <v>558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2.75">
      <c r="A25" s="15"/>
      <c r="B25" s="339" t="s">
        <v>531</v>
      </c>
      <c r="C25" s="339"/>
      <c r="D25" s="339"/>
      <c r="E25" s="339"/>
      <c r="F25" s="339"/>
      <c r="G25" s="339"/>
      <c r="H25" s="339"/>
      <c r="I25" s="17"/>
      <c r="J25" s="16"/>
      <c r="K25" s="339" t="s">
        <v>526</v>
      </c>
      <c r="L25" s="339"/>
      <c r="M25" s="339"/>
      <c r="N25" s="339"/>
      <c r="O25" s="339"/>
      <c r="P25" s="339"/>
      <c r="Q25" s="15"/>
    </row>
    <row r="26" spans="1:17" ht="12.75">
      <c r="A26" s="15"/>
      <c r="B26" s="17">
        <v>1992</v>
      </c>
      <c r="C26" s="17">
        <v>1994</v>
      </c>
      <c r="D26" s="17">
        <v>1996</v>
      </c>
      <c r="E26" s="17">
        <v>1998</v>
      </c>
      <c r="F26" s="17">
        <v>2002</v>
      </c>
      <c r="G26" s="17">
        <v>2004</v>
      </c>
      <c r="H26" s="17">
        <v>2006</v>
      </c>
      <c r="I26" s="17">
        <v>2008</v>
      </c>
      <c r="J26" s="15"/>
      <c r="K26" s="17" t="s">
        <v>443</v>
      </c>
      <c r="L26" s="17" t="s">
        <v>444</v>
      </c>
      <c r="M26" s="17" t="s">
        <v>445</v>
      </c>
      <c r="N26" s="17" t="s">
        <v>446</v>
      </c>
      <c r="O26" s="17" t="s">
        <v>448</v>
      </c>
      <c r="P26" s="17" t="s">
        <v>449</v>
      </c>
      <c r="Q26" s="17" t="s">
        <v>450</v>
      </c>
    </row>
    <row r="27" spans="1:17" ht="12.75">
      <c r="A27" s="15"/>
      <c r="B27" s="27"/>
      <c r="C27" s="27"/>
      <c r="D27" s="27"/>
      <c r="E27" s="27"/>
      <c r="F27" s="27"/>
      <c r="G27" s="27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2.75">
      <c r="A28" s="27" t="s">
        <v>527</v>
      </c>
      <c r="B28" s="55" t="s">
        <v>17</v>
      </c>
      <c r="C28" s="55" t="s">
        <v>17</v>
      </c>
      <c r="D28" s="28">
        <v>15169</v>
      </c>
      <c r="E28" s="28">
        <v>10123</v>
      </c>
      <c r="F28" s="55" t="s">
        <v>17</v>
      </c>
      <c r="G28" s="55" t="s">
        <v>17</v>
      </c>
      <c r="H28" s="55" t="s">
        <v>17</v>
      </c>
      <c r="I28" s="55"/>
      <c r="J28" s="55"/>
      <c r="K28" s="55" t="s">
        <v>17</v>
      </c>
      <c r="L28" s="55" t="s">
        <v>17</v>
      </c>
      <c r="M28" s="55" t="s">
        <v>17</v>
      </c>
      <c r="N28" s="55" t="s">
        <v>17</v>
      </c>
      <c r="O28" s="55" t="s">
        <v>17</v>
      </c>
      <c r="P28" s="55" t="s">
        <v>17</v>
      </c>
      <c r="Q28" s="55" t="s">
        <v>17</v>
      </c>
    </row>
    <row r="29" spans="1:17" ht="12.75">
      <c r="A29" s="27" t="s">
        <v>528</v>
      </c>
      <c r="B29" s="55" t="s">
        <v>17</v>
      </c>
      <c r="C29" s="55" t="s">
        <v>17</v>
      </c>
      <c r="D29" s="28">
        <v>6705</v>
      </c>
      <c r="E29" s="28">
        <v>2524</v>
      </c>
      <c r="F29" s="55" t="s">
        <v>17</v>
      </c>
      <c r="G29" s="55" t="s">
        <v>17</v>
      </c>
      <c r="H29" s="55" t="s">
        <v>17</v>
      </c>
      <c r="I29" s="55"/>
      <c r="J29" s="55"/>
      <c r="K29" s="55" t="s">
        <v>17</v>
      </c>
      <c r="L29" s="55" t="s">
        <v>17</v>
      </c>
      <c r="M29" s="55" t="s">
        <v>17</v>
      </c>
      <c r="N29" s="55" t="s">
        <v>17</v>
      </c>
      <c r="O29" s="55" t="s">
        <v>17</v>
      </c>
      <c r="P29" s="55" t="s">
        <v>17</v>
      </c>
      <c r="Q29" s="55" t="s">
        <v>17</v>
      </c>
    </row>
    <row r="30" spans="1:17" ht="12.75">
      <c r="A30" s="27" t="s">
        <v>529</v>
      </c>
      <c r="B30" s="55" t="s">
        <v>17</v>
      </c>
      <c r="C30" s="55" t="s">
        <v>17</v>
      </c>
      <c r="D30" s="28">
        <v>375</v>
      </c>
      <c r="E30" s="28">
        <v>121</v>
      </c>
      <c r="F30" s="55" t="s">
        <v>17</v>
      </c>
      <c r="G30" s="55" t="s">
        <v>17</v>
      </c>
      <c r="H30" s="55" t="s">
        <v>17</v>
      </c>
      <c r="I30" s="55"/>
      <c r="J30" s="55"/>
      <c r="K30" s="55" t="s">
        <v>17</v>
      </c>
      <c r="L30" s="55" t="s">
        <v>17</v>
      </c>
      <c r="M30" s="55" t="s">
        <v>17</v>
      </c>
      <c r="N30" s="55" t="s">
        <v>17</v>
      </c>
      <c r="O30" s="55" t="s">
        <v>17</v>
      </c>
      <c r="P30" s="55" t="s">
        <v>17</v>
      </c>
      <c r="Q30" s="55" t="s">
        <v>17</v>
      </c>
    </row>
    <row r="31" spans="1:17" ht="12.75">
      <c r="A31" s="27" t="s">
        <v>530</v>
      </c>
      <c r="B31" s="55" t="s">
        <v>17</v>
      </c>
      <c r="C31" s="55" t="s">
        <v>17</v>
      </c>
      <c r="D31" s="28">
        <v>8464</v>
      </c>
      <c r="E31" s="28">
        <v>7599</v>
      </c>
      <c r="F31" s="55" t="s">
        <v>17</v>
      </c>
      <c r="G31" s="55" t="s">
        <v>17</v>
      </c>
      <c r="H31" s="55" t="s">
        <v>17</v>
      </c>
      <c r="I31" s="55"/>
      <c r="J31" s="55"/>
      <c r="K31" s="55" t="s">
        <v>17</v>
      </c>
      <c r="L31" s="55" t="s">
        <v>17</v>
      </c>
      <c r="M31" s="55" t="s">
        <v>17</v>
      </c>
      <c r="N31" s="55" t="s">
        <v>17</v>
      </c>
      <c r="O31" s="55" t="s">
        <v>17</v>
      </c>
      <c r="P31" s="55" t="s">
        <v>17</v>
      </c>
      <c r="Q31" s="55" t="s">
        <v>17</v>
      </c>
    </row>
    <row r="32" spans="1:17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2.75">
      <c r="A34" s="14" t="s">
        <v>559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2.75">
      <c r="A36" s="15"/>
      <c r="B36" s="339" t="s">
        <v>463</v>
      </c>
      <c r="C36" s="339"/>
      <c r="D36" s="339"/>
      <c r="E36" s="339"/>
      <c r="F36" s="339"/>
      <c r="G36" s="339"/>
      <c r="H36" s="339"/>
      <c r="I36" s="17"/>
      <c r="J36" s="16"/>
      <c r="K36" s="339" t="s">
        <v>526</v>
      </c>
      <c r="L36" s="339"/>
      <c r="M36" s="339"/>
      <c r="N36" s="339"/>
      <c r="O36" s="339"/>
      <c r="P36" s="339"/>
      <c r="Q36" s="15"/>
    </row>
    <row r="37" spans="1:17" ht="12.75">
      <c r="A37" s="15"/>
      <c r="B37" s="17">
        <v>1992</v>
      </c>
      <c r="C37" s="17">
        <v>1994</v>
      </c>
      <c r="D37" s="17">
        <v>1996</v>
      </c>
      <c r="E37" s="17">
        <v>1998</v>
      </c>
      <c r="F37" s="17">
        <v>2002</v>
      </c>
      <c r="G37" s="17">
        <v>2004</v>
      </c>
      <c r="H37" s="17">
        <v>2006</v>
      </c>
      <c r="I37" s="17">
        <v>2008</v>
      </c>
      <c r="J37" s="55"/>
      <c r="K37" s="17" t="s">
        <v>443</v>
      </c>
      <c r="L37" s="17" t="s">
        <v>444</v>
      </c>
      <c r="M37" s="17" t="s">
        <v>445</v>
      </c>
      <c r="N37" s="17" t="s">
        <v>446</v>
      </c>
      <c r="O37" s="17" t="s">
        <v>448</v>
      </c>
      <c r="P37" s="17" t="s">
        <v>449</v>
      </c>
      <c r="Q37" s="17" t="s">
        <v>450</v>
      </c>
    </row>
    <row r="38" spans="1:17" ht="12.75">
      <c r="A38" s="15"/>
      <c r="B38" s="182"/>
      <c r="C38" s="182"/>
      <c r="D38" s="182"/>
      <c r="E38" s="182"/>
      <c r="F38" s="182"/>
      <c r="G38" s="182"/>
      <c r="H38" s="55"/>
      <c r="I38" s="55"/>
      <c r="J38" s="55"/>
      <c r="K38" s="55"/>
      <c r="L38" s="55"/>
      <c r="M38" s="55"/>
      <c r="N38" s="55"/>
      <c r="O38" s="55"/>
      <c r="P38" s="55"/>
      <c r="Q38" s="15"/>
    </row>
    <row r="39" spans="1:17" ht="12.75">
      <c r="A39" s="27" t="s">
        <v>527</v>
      </c>
      <c r="B39" s="28">
        <v>191019</v>
      </c>
      <c r="C39" s="28">
        <v>119447</v>
      </c>
      <c r="D39" s="28">
        <v>190392</v>
      </c>
      <c r="E39" s="28">
        <v>162608</v>
      </c>
      <c r="F39" s="28">
        <v>60353</v>
      </c>
      <c r="G39" s="28">
        <v>155669</v>
      </c>
      <c r="H39" s="28">
        <f>'[1]Tables 47-54 (Potato Storage)'!D10</f>
        <v>117553.9104090604</v>
      </c>
      <c r="I39" s="28">
        <v>70794</v>
      </c>
      <c r="J39" s="55"/>
      <c r="K39" s="328">
        <f>($I39/B39)-1</f>
        <v>-0.6293876525371822</v>
      </c>
      <c r="L39" s="328">
        <f aca="true" t="shared" si="2" ref="L39:Q42">($I39/C39)-1</f>
        <v>-0.40731872713421013</v>
      </c>
      <c r="M39" s="328">
        <f t="shared" si="2"/>
        <v>-0.628167149880247</v>
      </c>
      <c r="N39" s="328">
        <f t="shared" si="2"/>
        <v>-0.5646339663485191</v>
      </c>
      <c r="O39" s="328">
        <f t="shared" si="2"/>
        <v>0.17299885672626059</v>
      </c>
      <c r="P39" s="328">
        <f t="shared" si="2"/>
        <v>-0.5452273734654941</v>
      </c>
      <c r="Q39" s="328">
        <f t="shared" si="2"/>
        <v>-0.39777418076818316</v>
      </c>
    </row>
    <row r="40" spans="1:17" ht="12.75">
      <c r="A40" s="27" t="s">
        <v>528</v>
      </c>
      <c r="B40" s="28">
        <v>23825</v>
      </c>
      <c r="C40" s="28">
        <v>26580</v>
      </c>
      <c r="D40" s="28">
        <v>38624</v>
      </c>
      <c r="E40" s="28">
        <v>14051</v>
      </c>
      <c r="F40" s="28">
        <v>13053</v>
      </c>
      <c r="G40" s="28">
        <v>3772</v>
      </c>
      <c r="H40" s="29">
        <f>'[1]Tables 47-54 (Potato Storage)'!C18</f>
        <v>76.11930476239223</v>
      </c>
      <c r="I40" s="29">
        <v>4680</v>
      </c>
      <c r="J40" s="55"/>
      <c r="K40" s="328">
        <f>($I40/B40)-1</f>
        <v>-0.8035676810073452</v>
      </c>
      <c r="L40" s="328">
        <f t="shared" si="2"/>
        <v>-0.8239277652370203</v>
      </c>
      <c r="M40" s="328">
        <f t="shared" si="2"/>
        <v>-0.8788318144159072</v>
      </c>
      <c r="N40" s="328">
        <f t="shared" si="2"/>
        <v>-0.6669276208099068</v>
      </c>
      <c r="O40" s="328">
        <f t="shared" si="2"/>
        <v>-0.6414617329349575</v>
      </c>
      <c r="P40" s="328">
        <f t="shared" si="2"/>
        <v>0.24072110286320259</v>
      </c>
      <c r="Q40" s="328">
        <f t="shared" si="2"/>
        <v>60.482432276657065</v>
      </c>
    </row>
    <row r="41" spans="1:17" ht="12.75">
      <c r="A41" s="27" t="s">
        <v>529</v>
      </c>
      <c r="B41" s="28">
        <v>3050</v>
      </c>
      <c r="C41" s="28">
        <v>1852</v>
      </c>
      <c r="D41" s="28">
        <v>1605</v>
      </c>
      <c r="E41" s="28">
        <v>1245</v>
      </c>
      <c r="F41" s="28">
        <v>488</v>
      </c>
      <c r="G41" s="28">
        <v>153.95</v>
      </c>
      <c r="H41" s="266">
        <f>'[1]Tables 47-54 (Potato Storage)'!C27</f>
        <v>0.7611930476239225</v>
      </c>
      <c r="I41" s="266">
        <v>173</v>
      </c>
      <c r="J41" s="55"/>
      <c r="K41" s="328">
        <f>($I41/B41)-1</f>
        <v>-0.9432786885245902</v>
      </c>
      <c r="L41" s="328">
        <f t="shared" si="2"/>
        <v>-0.9065874730021598</v>
      </c>
      <c r="M41" s="328">
        <f t="shared" si="2"/>
        <v>-0.8922118380062305</v>
      </c>
      <c r="N41" s="328">
        <f t="shared" si="2"/>
        <v>-0.8610441767068273</v>
      </c>
      <c r="O41" s="328">
        <f t="shared" si="2"/>
        <v>-0.6454918032786885</v>
      </c>
      <c r="P41" s="328">
        <f t="shared" si="2"/>
        <v>0.1237414745047094</v>
      </c>
      <c r="Q41" s="328">
        <f t="shared" si="2"/>
        <v>226.27480307396732</v>
      </c>
    </row>
    <row r="42" spans="1:17" ht="12.75">
      <c r="A42" s="27" t="s">
        <v>530</v>
      </c>
      <c r="B42" s="28">
        <v>168344</v>
      </c>
      <c r="C42" s="28">
        <v>92868</v>
      </c>
      <c r="D42" s="28">
        <v>152027</v>
      </c>
      <c r="E42" s="28">
        <v>148557</v>
      </c>
      <c r="F42" s="28">
        <v>47300</v>
      </c>
      <c r="G42" s="28">
        <v>151897</v>
      </c>
      <c r="H42" s="28">
        <f>H39-H40</f>
        <v>117477.791104298</v>
      </c>
      <c r="I42" s="28">
        <v>66114</v>
      </c>
      <c r="J42" s="55"/>
      <c r="K42" s="328">
        <f>($I42/B42)-1</f>
        <v>-0.6072684503160195</v>
      </c>
      <c r="L42" s="328">
        <f t="shared" si="2"/>
        <v>-0.2880863160615067</v>
      </c>
      <c r="M42" s="328">
        <f t="shared" si="2"/>
        <v>-0.5651167226874174</v>
      </c>
      <c r="N42" s="328">
        <f t="shared" si="2"/>
        <v>-0.554958702720168</v>
      </c>
      <c r="O42" s="328">
        <f t="shared" si="2"/>
        <v>0.3977589852008456</v>
      </c>
      <c r="P42" s="328">
        <f t="shared" si="2"/>
        <v>-0.5647445308333936</v>
      </c>
      <c r="Q42" s="328">
        <f t="shared" si="2"/>
        <v>-0.4372212877129831</v>
      </c>
    </row>
    <row r="43" spans="1:17" ht="12.75">
      <c r="A43" s="15"/>
      <c r="B43" s="15"/>
      <c r="C43" s="15"/>
      <c r="D43" s="15"/>
      <c r="E43" s="15"/>
      <c r="F43" s="80"/>
      <c r="G43" s="80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ht="12.75">
      <c r="I45" s="1"/>
    </row>
  </sheetData>
  <sheetProtection/>
  <mergeCells count="8">
    <mergeCell ref="B25:H25"/>
    <mergeCell ref="K25:P25"/>
    <mergeCell ref="B36:H36"/>
    <mergeCell ref="K36:P36"/>
    <mergeCell ref="B3:H3"/>
    <mergeCell ref="K3:P3"/>
    <mergeCell ref="B14:H14"/>
    <mergeCell ref="K14:P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7.28125" style="0" customWidth="1"/>
    <col min="5" max="5" width="10.57421875" style="0" customWidth="1"/>
  </cols>
  <sheetData>
    <row r="1" spans="1:8" ht="12.75">
      <c r="A1" s="14" t="s">
        <v>221</v>
      </c>
      <c r="B1" s="27"/>
      <c r="C1" s="27"/>
      <c r="D1" s="27"/>
      <c r="E1" s="27"/>
      <c r="F1" s="27"/>
      <c r="G1" s="27"/>
      <c r="H1" s="15"/>
    </row>
    <row r="2" spans="1:8" ht="12.75">
      <c r="A2" s="14"/>
      <c r="B2" s="339" t="s">
        <v>202</v>
      </c>
      <c r="C2" s="339"/>
      <c r="D2" s="339"/>
      <c r="E2" s="339"/>
      <c r="F2" s="339"/>
      <c r="G2" s="14"/>
      <c r="H2" s="15"/>
    </row>
    <row r="3" spans="1:8" ht="25.5">
      <c r="A3" s="14" t="s">
        <v>212</v>
      </c>
      <c r="B3" s="17" t="s">
        <v>204</v>
      </c>
      <c r="C3" s="17" t="s">
        <v>205</v>
      </c>
      <c r="D3" s="17" t="s">
        <v>206</v>
      </c>
      <c r="E3" s="17" t="s">
        <v>208</v>
      </c>
      <c r="F3" s="17" t="s">
        <v>209</v>
      </c>
      <c r="G3" s="18" t="s">
        <v>210</v>
      </c>
      <c r="H3" s="15"/>
    </row>
    <row r="4" spans="1:8" ht="12.75">
      <c r="A4" s="58" t="s">
        <v>249</v>
      </c>
      <c r="B4" s="85">
        <v>3311.0380571411315</v>
      </c>
      <c r="C4" s="85">
        <v>1160.584308052231</v>
      </c>
      <c r="D4" s="85">
        <v>7936.886833307366</v>
      </c>
      <c r="E4" s="85">
        <v>5441.612177453124</v>
      </c>
      <c r="F4" s="85">
        <v>892.0121493768534</v>
      </c>
      <c r="G4" s="85">
        <v>18742.133525330704</v>
      </c>
      <c r="H4" s="23"/>
    </row>
    <row r="5" spans="1:8" ht="12.75">
      <c r="A5" s="58" t="s">
        <v>156</v>
      </c>
      <c r="B5" s="85">
        <v>308.8426335113119</v>
      </c>
      <c r="C5" s="38" t="s">
        <v>17</v>
      </c>
      <c r="D5" s="85">
        <v>292.73094862503876</v>
      </c>
      <c r="E5" s="85">
        <v>139.1124787048423</v>
      </c>
      <c r="F5" s="85">
        <v>62.68134659522599</v>
      </c>
      <c r="G5" s="85">
        <v>803.3674074364188</v>
      </c>
      <c r="H5" s="23"/>
    </row>
    <row r="6" spans="1:8" ht="12.75">
      <c r="A6" s="58" t="s">
        <v>157</v>
      </c>
      <c r="B6" s="85">
        <v>956.3567455765008</v>
      </c>
      <c r="C6" s="85">
        <v>471.05368883201754</v>
      </c>
      <c r="D6" s="85">
        <v>2682.0764464900462</v>
      </c>
      <c r="E6" s="85">
        <v>1535.2481689189935</v>
      </c>
      <c r="F6" s="85">
        <v>504.0657978044039</v>
      </c>
      <c r="G6" s="85">
        <v>6148.800847621962</v>
      </c>
      <c r="H6" s="23"/>
    </row>
    <row r="7" spans="1:8" ht="12.75">
      <c r="A7" s="58" t="s">
        <v>158</v>
      </c>
      <c r="B7" s="85">
        <v>40.62090812407461</v>
      </c>
      <c r="C7" s="85">
        <v>321.7556744440372</v>
      </c>
      <c r="D7" s="85">
        <v>413.41112099197113</v>
      </c>
      <c r="E7" s="85">
        <v>74.2600976643239</v>
      </c>
      <c r="F7" s="85">
        <v>701.5132101653771</v>
      </c>
      <c r="G7" s="85">
        <v>1551.5610113897837</v>
      </c>
      <c r="H7" s="23"/>
    </row>
    <row r="8" spans="1:8" ht="12.75">
      <c r="A8" s="58" t="s">
        <v>159</v>
      </c>
      <c r="B8" s="85">
        <v>2091.6907977339492</v>
      </c>
      <c r="C8" s="85">
        <v>510.1478299032219</v>
      </c>
      <c r="D8" s="85">
        <v>5088.182936364337</v>
      </c>
      <c r="E8" s="85">
        <v>2067.750463753348</v>
      </c>
      <c r="F8" s="85">
        <v>795.2657019364619</v>
      </c>
      <c r="G8" s="85">
        <v>10553.037729691312</v>
      </c>
      <c r="H8" s="23"/>
    </row>
    <row r="9" spans="1:8" ht="12.75">
      <c r="A9" s="58" t="s">
        <v>160</v>
      </c>
      <c r="B9" s="85">
        <v>95.88755715963799</v>
      </c>
      <c r="C9" s="85">
        <v>21.40492777387953</v>
      </c>
      <c r="D9" s="85">
        <v>429.7075821532424</v>
      </c>
      <c r="E9" s="85">
        <v>194.43152190805256</v>
      </c>
      <c r="F9" s="85">
        <v>36.50789711687067</v>
      </c>
      <c r="G9" s="85">
        <v>777.9394861116831</v>
      </c>
      <c r="H9" s="23"/>
    </row>
    <row r="10" spans="1:8" ht="12.75">
      <c r="A10" s="58" t="s">
        <v>161</v>
      </c>
      <c r="B10" s="85">
        <v>134.4147312892357</v>
      </c>
      <c r="C10" s="85">
        <v>179.64203343222073</v>
      </c>
      <c r="D10" s="85">
        <v>601.6091608354425</v>
      </c>
      <c r="E10" s="85">
        <v>593.3382584086833</v>
      </c>
      <c r="F10" s="85">
        <v>131.35116423001085</v>
      </c>
      <c r="G10" s="85">
        <v>1640.355348195593</v>
      </c>
      <c r="H10" s="23"/>
    </row>
    <row r="11" spans="1:8" ht="12.75">
      <c r="A11" s="58" t="s">
        <v>162</v>
      </c>
      <c r="B11" s="85">
        <v>77.54429132578497</v>
      </c>
      <c r="C11" s="85">
        <v>147.94881555811392</v>
      </c>
      <c r="D11" s="85">
        <v>141.9363786958004</v>
      </c>
      <c r="E11" s="85">
        <v>43.28520848306643</v>
      </c>
      <c r="F11" s="85">
        <v>28.689175784734857</v>
      </c>
      <c r="G11" s="85">
        <v>439.40386984750063</v>
      </c>
      <c r="H11" s="23"/>
    </row>
    <row r="12" spans="1:8" ht="12.75">
      <c r="A12" s="58" t="s">
        <v>163</v>
      </c>
      <c r="B12" s="38" t="s">
        <v>17</v>
      </c>
      <c r="C12" s="38" t="s">
        <v>17</v>
      </c>
      <c r="D12" s="85">
        <v>55.16401551515152</v>
      </c>
      <c r="E12" s="38" t="s">
        <v>17</v>
      </c>
      <c r="F12" s="38" t="s">
        <v>17</v>
      </c>
      <c r="G12" s="85">
        <v>55.16401551515152</v>
      </c>
      <c r="H12" s="23"/>
    </row>
    <row r="13" spans="1:8" ht="12.75">
      <c r="A13" s="58" t="s">
        <v>149</v>
      </c>
      <c r="B13" s="38" t="s">
        <v>17</v>
      </c>
      <c r="C13" s="38" t="s">
        <v>17</v>
      </c>
      <c r="D13" s="85">
        <v>40.47088294577957</v>
      </c>
      <c r="E13" s="38" t="s">
        <v>17</v>
      </c>
      <c r="F13" s="38" t="s">
        <v>17</v>
      </c>
      <c r="G13" s="85">
        <v>40.47088294577957</v>
      </c>
      <c r="H13" s="23"/>
    </row>
    <row r="14" spans="1:8" ht="12.75">
      <c r="A14" s="58" t="s">
        <v>250</v>
      </c>
      <c r="B14" s="38" t="s">
        <v>17</v>
      </c>
      <c r="C14" s="38" t="s">
        <v>17</v>
      </c>
      <c r="D14" s="85">
        <v>1.618449988323603</v>
      </c>
      <c r="E14" s="38" t="s">
        <v>17</v>
      </c>
      <c r="F14" s="38" t="s">
        <v>17</v>
      </c>
      <c r="G14" s="85">
        <v>1.618449988323603</v>
      </c>
      <c r="H14" s="23"/>
    </row>
    <row r="15" spans="1:8" ht="12.75">
      <c r="A15" s="58" t="s">
        <v>164</v>
      </c>
      <c r="B15" s="38" t="s">
        <v>17</v>
      </c>
      <c r="C15" s="38" t="s">
        <v>17</v>
      </c>
      <c r="D15" s="85">
        <v>81.86098285714284</v>
      </c>
      <c r="E15" s="38" t="s">
        <v>17</v>
      </c>
      <c r="F15" s="38" t="s">
        <v>17</v>
      </c>
      <c r="G15" s="85">
        <v>81.86098285714284</v>
      </c>
      <c r="H15" s="23"/>
    </row>
    <row r="16" spans="1:8" ht="12.75">
      <c r="A16" s="58" t="s">
        <v>165</v>
      </c>
      <c r="B16" s="85">
        <v>266.7672199834891</v>
      </c>
      <c r="C16" s="37"/>
      <c r="D16" s="85">
        <v>357.3874513955566</v>
      </c>
      <c r="E16" s="85">
        <v>167.55781025099984</v>
      </c>
      <c r="F16" s="37"/>
      <c r="G16" s="85">
        <v>791.7124816300457</v>
      </c>
      <c r="H16" s="23"/>
    </row>
    <row r="17" spans="1:8" ht="12.75">
      <c r="A17" s="58" t="s">
        <v>248</v>
      </c>
      <c r="B17" s="85">
        <v>104.58002411764704</v>
      </c>
      <c r="C17" s="85">
        <v>8.0936</v>
      </c>
      <c r="D17" s="85">
        <v>234.2863897878788</v>
      </c>
      <c r="E17" s="85">
        <v>45.64552352941176</v>
      </c>
      <c r="F17" s="85">
        <v>8.498280000000001</v>
      </c>
      <c r="G17" s="85">
        <v>401.10381743493764</v>
      </c>
      <c r="H17" s="23"/>
    </row>
    <row r="18" spans="1:8" ht="12.75">
      <c r="A18" s="58" t="s">
        <v>217</v>
      </c>
      <c r="B18" s="85">
        <v>681.3522524660349</v>
      </c>
      <c r="C18" s="85">
        <v>306.7105374173026</v>
      </c>
      <c r="D18" s="85">
        <v>1608.1930049583286</v>
      </c>
      <c r="E18" s="85">
        <v>1055.7987567079572</v>
      </c>
      <c r="F18" s="85">
        <v>656.3424680486729</v>
      </c>
      <c r="G18" s="85">
        <v>4308.397019598295</v>
      </c>
      <c r="H18" s="23"/>
    </row>
    <row r="19" spans="1:8" ht="12.75">
      <c r="A19" s="23"/>
      <c r="B19" s="32"/>
      <c r="C19" s="32"/>
      <c r="D19" s="32"/>
      <c r="E19" s="32"/>
      <c r="F19" s="32"/>
      <c r="G19" s="32"/>
      <c r="H19" s="23"/>
    </row>
    <row r="20" spans="1:8" ht="13.5">
      <c r="A20" s="34" t="s">
        <v>166</v>
      </c>
      <c r="B20" s="50">
        <v>8069.095218428801</v>
      </c>
      <c r="C20" s="50">
        <v>3127.341415413025</v>
      </c>
      <c r="D20" s="50">
        <v>19965.522584911403</v>
      </c>
      <c r="E20" s="50">
        <v>11358.040465782786</v>
      </c>
      <c r="F20" s="50">
        <v>3816.9271910586126</v>
      </c>
      <c r="G20" s="50">
        <v>46336.926875594596</v>
      </c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9" ht="12.75">
      <c r="A25" s="110"/>
      <c r="B25" s="110"/>
      <c r="C25" s="110"/>
      <c r="D25" s="110"/>
      <c r="E25" s="110"/>
      <c r="F25" s="110"/>
      <c r="G25" s="110"/>
      <c r="H25" s="110"/>
      <c r="I25" s="111"/>
    </row>
    <row r="26" spans="1:9" ht="12.75">
      <c r="A26" s="107"/>
      <c r="B26" s="3"/>
      <c r="C26" s="3"/>
      <c r="D26" s="3"/>
      <c r="E26" s="3"/>
      <c r="F26" s="3"/>
      <c r="G26" s="3"/>
      <c r="H26" s="110"/>
      <c r="I26" s="111"/>
    </row>
    <row r="27" spans="1:10" ht="12.75">
      <c r="A27" s="108"/>
      <c r="B27" s="3"/>
      <c r="C27" s="3"/>
      <c r="D27" s="3"/>
      <c r="E27" s="3"/>
      <c r="F27" s="3"/>
      <c r="G27" s="3"/>
      <c r="H27" s="110"/>
      <c r="I27" s="110"/>
      <c r="J27" s="24"/>
    </row>
    <row r="28" spans="1:10" ht="12.75">
      <c r="A28" s="109"/>
      <c r="B28" s="4"/>
      <c r="C28" s="3"/>
      <c r="D28" s="3"/>
      <c r="E28" s="3"/>
      <c r="F28" s="3"/>
      <c r="G28" s="3"/>
      <c r="H28" s="110"/>
      <c r="I28" s="110"/>
      <c r="J28" s="24"/>
    </row>
    <row r="29" spans="1:10" ht="12.75">
      <c r="A29" s="3"/>
      <c r="B29" s="4"/>
      <c r="C29" s="3"/>
      <c r="D29" s="3"/>
      <c r="E29" s="3"/>
      <c r="F29" s="3"/>
      <c r="G29" s="3"/>
      <c r="H29" s="110"/>
      <c r="I29" s="110"/>
      <c r="J29" s="24"/>
    </row>
    <row r="30" spans="1:10" ht="12.75">
      <c r="A30" s="3"/>
      <c r="B30" s="4"/>
      <c r="C30" s="4"/>
      <c r="D30" s="4"/>
      <c r="E30" s="4"/>
      <c r="F30" s="4"/>
      <c r="G30" s="4"/>
      <c r="H30" s="110"/>
      <c r="I30" s="110"/>
      <c r="J30" s="24"/>
    </row>
    <row r="31" spans="1:10" ht="12.75">
      <c r="A31" s="31"/>
      <c r="B31" s="5"/>
      <c r="C31" s="5"/>
      <c r="D31" s="5"/>
      <c r="E31" s="5"/>
      <c r="F31" s="5"/>
      <c r="G31" s="5"/>
      <c r="H31" s="110"/>
      <c r="I31" s="110"/>
      <c r="J31" s="24"/>
    </row>
    <row r="32" spans="1:10" ht="12.75">
      <c r="A32" s="31"/>
      <c r="B32" s="5"/>
      <c r="C32" s="33"/>
      <c r="D32" s="5"/>
      <c r="E32" s="5"/>
      <c r="F32" s="5"/>
      <c r="G32" s="5"/>
      <c r="H32" s="110"/>
      <c r="I32" s="110"/>
      <c r="J32" s="7"/>
    </row>
    <row r="33" spans="1:10" ht="12.75">
      <c r="A33" s="31"/>
      <c r="B33" s="5"/>
      <c r="C33" s="5"/>
      <c r="D33" s="5"/>
      <c r="E33" s="5"/>
      <c r="F33" s="5"/>
      <c r="G33" s="5"/>
      <c r="H33" s="110"/>
      <c r="I33" s="110"/>
      <c r="J33" s="39"/>
    </row>
    <row r="34" spans="1:10" ht="12.75">
      <c r="A34" s="31"/>
      <c r="B34" s="5"/>
      <c r="C34" s="5"/>
      <c r="D34" s="5"/>
      <c r="E34" s="5"/>
      <c r="F34" s="5"/>
      <c r="G34" s="5"/>
      <c r="H34" s="110"/>
      <c r="I34" s="110"/>
      <c r="J34" s="39"/>
    </row>
    <row r="35" spans="1:10" ht="12.75">
      <c r="A35" s="31"/>
      <c r="B35" s="5"/>
      <c r="C35" s="5"/>
      <c r="D35" s="5"/>
      <c r="E35" s="5"/>
      <c r="F35" s="5"/>
      <c r="G35" s="5"/>
      <c r="H35" s="110"/>
      <c r="I35" s="110"/>
      <c r="J35" s="39"/>
    </row>
    <row r="36" spans="1:10" ht="12.75">
      <c r="A36" s="31"/>
      <c r="B36" s="5"/>
      <c r="C36" s="5"/>
      <c r="D36" s="5"/>
      <c r="E36" s="5"/>
      <c r="F36" s="5"/>
      <c r="G36" s="5"/>
      <c r="H36" s="24"/>
      <c r="I36" s="24"/>
      <c r="J36" s="39"/>
    </row>
    <row r="37" spans="1:10" ht="12.75">
      <c r="A37" s="31"/>
      <c r="B37" s="5"/>
      <c r="C37" s="5"/>
      <c r="D37" s="5"/>
      <c r="E37" s="5"/>
      <c r="F37" s="5"/>
      <c r="G37" s="5"/>
      <c r="H37" s="24"/>
      <c r="I37" s="24"/>
      <c r="J37" s="39"/>
    </row>
    <row r="38" spans="1:10" ht="12.75">
      <c r="A38" s="31"/>
      <c r="B38" s="5"/>
      <c r="C38" s="5"/>
      <c r="D38" s="5"/>
      <c r="E38" s="5"/>
      <c r="F38" s="5"/>
      <c r="G38" s="5"/>
      <c r="H38" s="24"/>
      <c r="I38" s="24"/>
      <c r="J38" s="39"/>
    </row>
    <row r="39" spans="1:10" ht="12.75">
      <c r="A39" s="31"/>
      <c r="B39" s="33"/>
      <c r="C39" s="33"/>
      <c r="D39" s="5"/>
      <c r="E39" s="33"/>
      <c r="F39" s="33"/>
      <c r="G39" s="5"/>
      <c r="H39" s="24"/>
      <c r="I39" s="24"/>
      <c r="J39" s="39"/>
    </row>
    <row r="40" spans="1:10" ht="12.75">
      <c r="A40" s="31"/>
      <c r="B40" s="33"/>
      <c r="C40" s="33"/>
      <c r="D40" s="5"/>
      <c r="E40" s="33"/>
      <c r="F40" s="33"/>
      <c r="G40" s="5"/>
      <c r="H40" s="24"/>
      <c r="I40" s="24"/>
      <c r="J40" s="39"/>
    </row>
    <row r="41" spans="1:10" ht="12.75">
      <c r="A41" s="31"/>
      <c r="B41" s="33"/>
      <c r="C41" s="33"/>
      <c r="D41" s="5"/>
      <c r="E41" s="33"/>
      <c r="F41" s="33"/>
      <c r="G41" s="5"/>
      <c r="H41" s="24"/>
      <c r="I41" s="24"/>
      <c r="J41" s="39"/>
    </row>
    <row r="42" spans="1:10" ht="12.75">
      <c r="A42" s="31"/>
      <c r="B42" s="33"/>
      <c r="C42" s="33"/>
      <c r="D42" s="5"/>
      <c r="E42" s="33"/>
      <c r="F42" s="33"/>
      <c r="G42" s="5"/>
      <c r="H42" s="24"/>
      <c r="I42" s="24"/>
      <c r="J42" s="39"/>
    </row>
    <row r="43" spans="1:10" ht="12.75">
      <c r="A43" s="31"/>
      <c r="B43" s="5"/>
      <c r="C43" s="33"/>
      <c r="D43" s="5"/>
      <c r="E43" s="5"/>
      <c r="F43" s="33"/>
      <c r="G43" s="5"/>
      <c r="H43" s="24"/>
      <c r="I43" s="24"/>
      <c r="J43" s="39"/>
    </row>
    <row r="44" spans="1:10" ht="12.75">
      <c r="A44" s="31"/>
      <c r="B44" s="5"/>
      <c r="C44" s="5"/>
      <c r="D44" s="5"/>
      <c r="E44" s="5"/>
      <c r="F44" s="5"/>
      <c r="G44" s="5"/>
      <c r="H44" s="24"/>
      <c r="I44" s="24"/>
      <c r="J44" s="39"/>
    </row>
    <row r="45" spans="1:10" ht="12.75">
      <c r="A45" s="31"/>
      <c r="B45" s="5"/>
      <c r="C45" s="5"/>
      <c r="D45" s="5"/>
      <c r="E45" s="5"/>
      <c r="F45" s="5"/>
      <c r="G45" s="5"/>
      <c r="H45" s="24"/>
      <c r="I45" s="24"/>
      <c r="J45" s="39"/>
    </row>
    <row r="46" spans="1:10" ht="12.75">
      <c r="A46" s="31"/>
      <c r="B46" s="5"/>
      <c r="C46" s="5"/>
      <c r="D46" s="5"/>
      <c r="E46" s="5"/>
      <c r="F46" s="5"/>
      <c r="G46" s="5"/>
      <c r="H46" s="24"/>
      <c r="I46" s="24"/>
      <c r="J46" s="39"/>
    </row>
    <row r="47" spans="1:10" ht="12.75">
      <c r="A47" s="24"/>
      <c r="B47" s="24"/>
      <c r="C47" s="24"/>
      <c r="D47" s="24"/>
      <c r="E47" s="24"/>
      <c r="F47" s="24"/>
      <c r="G47" s="24"/>
      <c r="H47" s="24"/>
      <c r="I47" s="24"/>
      <c r="J47" s="39"/>
    </row>
    <row r="48" spans="1:10" ht="12.75">
      <c r="A48" s="24"/>
      <c r="B48" s="24"/>
      <c r="C48" s="24"/>
      <c r="D48" s="24"/>
      <c r="E48" s="24"/>
      <c r="F48" s="24"/>
      <c r="G48" s="24"/>
      <c r="H48" s="24"/>
      <c r="I48" s="24"/>
      <c r="J48" s="39"/>
    </row>
    <row r="49" spans="1:10" ht="12.75">
      <c r="A49" s="24"/>
      <c r="B49" s="24"/>
      <c r="C49" s="24"/>
      <c r="D49" s="24"/>
      <c r="E49" s="24"/>
      <c r="F49" s="24"/>
      <c r="G49" s="24"/>
      <c r="H49" s="24"/>
      <c r="I49" s="24"/>
      <c r="J49" s="24"/>
    </row>
    <row r="50" spans="1:8" ht="12.75">
      <c r="A50" s="24"/>
      <c r="B50" s="8"/>
      <c r="C50" s="41"/>
      <c r="D50" s="41"/>
      <c r="E50" s="41"/>
      <c r="F50" s="41"/>
      <c r="G50" s="41"/>
      <c r="H50" s="41"/>
    </row>
    <row r="51" spans="1:8" ht="12.75">
      <c r="A51" s="24"/>
      <c r="B51" s="24"/>
      <c r="C51" s="24"/>
      <c r="D51" s="24"/>
      <c r="E51" s="24"/>
      <c r="F51" s="24"/>
      <c r="G51" s="24"/>
      <c r="H51" s="24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</sheetData>
  <sheetProtection/>
  <mergeCells count="1">
    <mergeCell ref="B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14.8515625" style="0" customWidth="1"/>
    <col min="5" max="5" width="10.7109375" style="0" customWidth="1"/>
  </cols>
  <sheetData>
    <row r="1" spans="1:8" ht="12.75">
      <c r="A1" s="40" t="s">
        <v>580</v>
      </c>
      <c r="B1" s="15"/>
      <c r="C1" s="15"/>
      <c r="D1" s="15"/>
      <c r="E1" s="15"/>
      <c r="F1" s="15"/>
      <c r="G1" s="15"/>
      <c r="H1" s="15"/>
    </row>
    <row r="2" spans="1:8" ht="12.75">
      <c r="A2" s="27" t="s">
        <v>220</v>
      </c>
      <c r="B2" s="15"/>
      <c r="C2" s="15"/>
      <c r="D2" s="15"/>
      <c r="E2" s="15"/>
      <c r="F2" s="15"/>
      <c r="G2" s="15"/>
      <c r="H2" s="15"/>
    </row>
    <row r="3" spans="1:8" ht="12.75">
      <c r="A3" s="15"/>
      <c r="B3" s="15"/>
      <c r="C3" s="15"/>
      <c r="D3" s="15"/>
      <c r="E3" s="15"/>
      <c r="F3" s="15"/>
      <c r="G3" s="15"/>
      <c r="H3" s="15"/>
    </row>
    <row r="4" spans="1:8" ht="12.75">
      <c r="A4" s="14"/>
      <c r="B4" s="339" t="s">
        <v>202</v>
      </c>
      <c r="C4" s="339"/>
      <c r="D4" s="339"/>
      <c r="E4" s="339"/>
      <c r="F4" s="339"/>
      <c r="G4" s="14"/>
      <c r="H4" s="15"/>
    </row>
    <row r="5" spans="1:8" ht="25.5">
      <c r="A5" s="14" t="s">
        <v>218</v>
      </c>
      <c r="B5" s="17" t="s">
        <v>204</v>
      </c>
      <c r="C5" s="17" t="s">
        <v>205</v>
      </c>
      <c r="D5" s="17" t="s">
        <v>206</v>
      </c>
      <c r="E5" s="17" t="s">
        <v>208</v>
      </c>
      <c r="F5" s="17" t="s">
        <v>209</v>
      </c>
      <c r="G5" s="18" t="s">
        <v>210</v>
      </c>
      <c r="H5" s="15"/>
    </row>
    <row r="6" spans="1:8" ht="12.75">
      <c r="A6" s="15"/>
      <c r="B6" s="15"/>
      <c r="C6" s="15"/>
      <c r="D6" s="15"/>
      <c r="E6" s="15"/>
      <c r="F6" s="15"/>
      <c r="G6" s="15"/>
      <c r="H6" s="15"/>
    </row>
    <row r="7" spans="1:8" ht="12.75">
      <c r="A7" s="23" t="s">
        <v>150</v>
      </c>
      <c r="B7" s="85">
        <v>18920.612941271604</v>
      </c>
      <c r="C7" s="85">
        <v>9026.727770859921</v>
      </c>
      <c r="D7" s="85">
        <v>70577.36794521833</v>
      </c>
      <c r="E7" s="85">
        <v>44523.74673020576</v>
      </c>
      <c r="F7" s="85">
        <v>16689.630578444063</v>
      </c>
      <c r="G7" s="85">
        <v>159738.0859659998</v>
      </c>
      <c r="H7" s="23"/>
    </row>
    <row r="8" spans="1:8" ht="12.75">
      <c r="A8" s="23" t="s">
        <v>151</v>
      </c>
      <c r="B8" s="85">
        <v>20718.077991688497</v>
      </c>
      <c r="C8" s="85">
        <v>6744.1865484716</v>
      </c>
      <c r="D8" s="85">
        <v>48766.27061786589</v>
      </c>
      <c r="E8" s="85">
        <v>30471.008316280328</v>
      </c>
      <c r="F8" s="85">
        <v>9329.172011117907</v>
      </c>
      <c r="G8" s="85">
        <v>116028.71548542363</v>
      </c>
      <c r="H8" s="23"/>
    </row>
    <row r="9" spans="1:8" ht="12.75">
      <c r="A9" s="23" t="s">
        <v>152</v>
      </c>
      <c r="B9" s="85">
        <v>3709.5153228336517</v>
      </c>
      <c r="C9" s="85">
        <v>2205.2320991111314</v>
      </c>
      <c r="D9" s="85">
        <v>17381.84717022269</v>
      </c>
      <c r="E9" s="85">
        <v>11358.035209202446</v>
      </c>
      <c r="F9" s="85">
        <v>3255.7238201328228</v>
      </c>
      <c r="G9" s="85">
        <v>37910.35362150268</v>
      </c>
      <c r="H9" s="23"/>
    </row>
    <row r="10" spans="1:8" ht="12.75">
      <c r="A10" s="23" t="s">
        <v>153</v>
      </c>
      <c r="B10" s="85">
        <v>184.50685586903512</v>
      </c>
      <c r="C10" s="38" t="s">
        <v>17</v>
      </c>
      <c r="D10" s="85">
        <v>807.7259382889307</v>
      </c>
      <c r="E10" s="85">
        <v>235.04550430756677</v>
      </c>
      <c r="F10" s="85">
        <v>49.39545370392839</v>
      </c>
      <c r="G10" s="85">
        <v>1276.6737521694613</v>
      </c>
      <c r="H10" s="23"/>
    </row>
    <row r="11" spans="1:8" ht="12.75">
      <c r="A11" s="23" t="s">
        <v>154</v>
      </c>
      <c r="B11" s="85">
        <v>3240.2597093115705</v>
      </c>
      <c r="C11" s="85">
        <v>1430.3807421781762</v>
      </c>
      <c r="D11" s="85">
        <v>9789.892502766701</v>
      </c>
      <c r="E11" s="85">
        <v>5287.334390577185</v>
      </c>
      <c r="F11" s="85">
        <v>2660.202110363671</v>
      </c>
      <c r="G11" s="85">
        <v>22408.069455197292</v>
      </c>
      <c r="H11" s="23"/>
    </row>
    <row r="12" spans="1:8" ht="12.75">
      <c r="A12" s="23" t="s">
        <v>219</v>
      </c>
      <c r="B12" s="38" t="s">
        <v>17</v>
      </c>
      <c r="C12" s="38" t="s">
        <v>17</v>
      </c>
      <c r="D12" s="38" t="s">
        <v>17</v>
      </c>
      <c r="E12" s="85">
        <v>89.02109958218051</v>
      </c>
      <c r="F12" s="38" t="s">
        <v>17</v>
      </c>
      <c r="G12" s="85">
        <v>89.02109958218051</v>
      </c>
      <c r="H12" s="23"/>
    </row>
    <row r="13" spans="1:8" ht="12.75">
      <c r="A13" s="23" t="s">
        <v>155</v>
      </c>
      <c r="B13" s="85">
        <v>6617.374286881912</v>
      </c>
      <c r="C13" s="85">
        <v>2160.315197150656</v>
      </c>
      <c r="D13" s="85">
        <v>15798.976819615784</v>
      </c>
      <c r="E13" s="85">
        <v>8746.99187112938</v>
      </c>
      <c r="F13" s="85">
        <v>3432.2798651117855</v>
      </c>
      <c r="G13" s="85">
        <v>36755.938039889545</v>
      </c>
      <c r="H13" s="23"/>
    </row>
    <row r="14" spans="1:8" ht="12.75">
      <c r="A14" s="23"/>
      <c r="B14" s="53"/>
      <c r="C14" s="53"/>
      <c r="D14" s="53"/>
      <c r="E14" s="53"/>
      <c r="F14" s="53"/>
      <c r="G14" s="53"/>
      <c r="H14" s="23"/>
    </row>
    <row r="15" spans="1:8" ht="13.5">
      <c r="A15" s="30" t="s">
        <v>166</v>
      </c>
      <c r="B15" s="50">
        <v>53390.3471078563</v>
      </c>
      <c r="C15" s="50">
        <v>21566.84235777145</v>
      </c>
      <c r="D15" s="50">
        <v>163122.0809939786</v>
      </c>
      <c r="E15" s="50">
        <v>100711.18312128514</v>
      </c>
      <c r="F15" s="50">
        <v>35416.40383887419</v>
      </c>
      <c r="G15" s="50">
        <v>374206.85741976585</v>
      </c>
      <c r="H15" s="15"/>
    </row>
    <row r="16" spans="1:8" ht="12.75">
      <c r="A16" s="23"/>
      <c r="B16" s="23"/>
      <c r="C16" s="23"/>
      <c r="D16" s="23"/>
      <c r="E16" s="23"/>
      <c r="F16" s="23"/>
      <c r="G16" s="23"/>
      <c r="H16" s="23"/>
    </row>
    <row r="17" spans="1:8" ht="12.75">
      <c r="A17" s="23"/>
      <c r="B17" s="23"/>
      <c r="C17" s="23"/>
      <c r="D17" s="23"/>
      <c r="E17" s="23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40" t="s">
        <v>586</v>
      </c>
      <c r="B19" s="15"/>
      <c r="C19" s="15"/>
      <c r="D19" s="15"/>
      <c r="E19" s="15"/>
      <c r="F19" s="15"/>
      <c r="G19" s="15"/>
      <c r="H19" s="23"/>
    </row>
    <row r="20" spans="1:8" ht="12.75">
      <c r="A20" s="27" t="s">
        <v>220</v>
      </c>
      <c r="B20" s="15"/>
      <c r="C20" s="15"/>
      <c r="D20" s="15"/>
      <c r="E20" s="15"/>
      <c r="F20" s="15"/>
      <c r="G20" s="15"/>
      <c r="H20" s="23"/>
    </row>
    <row r="21" spans="1:8" ht="12.75">
      <c r="A21" s="15"/>
      <c r="B21" s="15"/>
      <c r="C21" s="15"/>
      <c r="D21" s="15"/>
      <c r="E21" s="15"/>
      <c r="F21" s="15"/>
      <c r="G21" s="15"/>
      <c r="H21" s="23"/>
    </row>
    <row r="22" spans="1:8" ht="12.75">
      <c r="A22" s="14"/>
      <c r="B22" s="339" t="s">
        <v>202</v>
      </c>
      <c r="C22" s="339"/>
      <c r="D22" s="339"/>
      <c r="E22" s="339"/>
      <c r="F22" s="339"/>
      <c r="G22" s="14"/>
      <c r="H22" s="23"/>
    </row>
    <row r="23" spans="1:8" ht="25.5">
      <c r="A23" s="14" t="s">
        <v>218</v>
      </c>
      <c r="B23" s="17" t="s">
        <v>204</v>
      </c>
      <c r="C23" s="17" t="s">
        <v>205</v>
      </c>
      <c r="D23" s="17" t="s">
        <v>206</v>
      </c>
      <c r="E23" s="17" t="s">
        <v>208</v>
      </c>
      <c r="F23" s="17" t="s">
        <v>209</v>
      </c>
      <c r="G23" s="18" t="s">
        <v>210</v>
      </c>
      <c r="H23" s="23"/>
    </row>
    <row r="24" spans="1:8" ht="12.75">
      <c r="A24" s="15"/>
      <c r="B24" s="15"/>
      <c r="C24" s="15"/>
      <c r="D24" s="15"/>
      <c r="E24" s="15"/>
      <c r="F24" s="15"/>
      <c r="G24" s="15"/>
      <c r="H24" s="23"/>
    </row>
    <row r="25" spans="1:8" ht="12.75">
      <c r="A25" s="23" t="s">
        <v>150</v>
      </c>
      <c r="B25" s="85">
        <v>11693.8439065521</v>
      </c>
      <c r="C25" s="85">
        <v>3794.3217630586073</v>
      </c>
      <c r="D25" s="85">
        <v>32815.143040461204</v>
      </c>
      <c r="E25" s="85">
        <v>18135.944290875657</v>
      </c>
      <c r="F25" s="85">
        <v>10876.770106516258</v>
      </c>
      <c r="G25" s="85">
        <v>77316.02310746386</v>
      </c>
      <c r="H25" s="23"/>
    </row>
    <row r="26" spans="1:8" ht="12.75">
      <c r="A26" s="23" t="s">
        <v>151</v>
      </c>
      <c r="B26" s="85">
        <v>13486.485810883878</v>
      </c>
      <c r="C26" s="85">
        <v>5701.453333233852</v>
      </c>
      <c r="D26" s="85">
        <v>30668.820797173827</v>
      </c>
      <c r="E26" s="85">
        <v>16427.089431387958</v>
      </c>
      <c r="F26" s="85">
        <v>5298.155469981963</v>
      </c>
      <c r="G26" s="85">
        <v>71582.0048426616</v>
      </c>
      <c r="H26" s="23"/>
    </row>
    <row r="27" spans="1:8" ht="12.75">
      <c r="A27" s="23" t="s">
        <v>152</v>
      </c>
      <c r="B27" s="85">
        <v>216.56033997344704</v>
      </c>
      <c r="C27" s="85">
        <v>37.97237182956269</v>
      </c>
      <c r="D27" s="85">
        <v>381.4256612981053</v>
      </c>
      <c r="E27" s="85">
        <v>297.77218024629985</v>
      </c>
      <c r="F27" s="85">
        <v>242.48651402795207</v>
      </c>
      <c r="G27" s="85">
        <v>1176.217067375367</v>
      </c>
      <c r="H27" s="23"/>
    </row>
    <row r="28" spans="1:8" ht="12.75">
      <c r="A28" s="23" t="s">
        <v>153</v>
      </c>
      <c r="B28" s="85">
        <v>15.28715905946552</v>
      </c>
      <c r="C28" s="37"/>
      <c r="D28" s="85">
        <v>118.41103386278601</v>
      </c>
      <c r="E28" s="85">
        <v>19.978810357510604</v>
      </c>
      <c r="F28" s="85">
        <v>15.197336065703874</v>
      </c>
      <c r="G28" s="85">
        <v>168.87433934546598</v>
      </c>
      <c r="H28" s="23"/>
    </row>
    <row r="29" spans="1:8" ht="12.75">
      <c r="A29" s="23" t="s">
        <v>154</v>
      </c>
      <c r="B29" s="85">
        <v>2326.7163215646315</v>
      </c>
      <c r="C29" s="85">
        <v>895.1746374400828</v>
      </c>
      <c r="D29" s="85">
        <v>8942.053770737835</v>
      </c>
      <c r="E29" s="85">
        <v>3184.0504603061677</v>
      </c>
      <c r="F29" s="85">
        <v>1652.7348431860764</v>
      </c>
      <c r="G29" s="85">
        <v>17000.730033234788</v>
      </c>
      <c r="H29" s="23"/>
    </row>
    <row r="30" spans="1:8" ht="12.75">
      <c r="A30" s="23" t="s">
        <v>219</v>
      </c>
      <c r="B30" s="26" t="s">
        <v>17</v>
      </c>
      <c r="C30" s="26" t="s">
        <v>17</v>
      </c>
      <c r="D30" s="26" t="s">
        <v>17</v>
      </c>
      <c r="E30" s="26">
        <v>14</v>
      </c>
      <c r="F30" s="26" t="s">
        <v>17</v>
      </c>
      <c r="G30" s="26">
        <v>14</v>
      </c>
      <c r="H30" s="330"/>
    </row>
    <row r="31" spans="1:8" ht="12.75">
      <c r="A31" s="23" t="s">
        <v>155</v>
      </c>
      <c r="B31" s="85">
        <v>324.4732998880687</v>
      </c>
      <c r="C31" s="85">
        <v>94.18815945184552</v>
      </c>
      <c r="D31" s="85">
        <v>906.2344421775256</v>
      </c>
      <c r="E31" s="85">
        <v>258.71453392739835</v>
      </c>
      <c r="F31" s="85">
        <v>232.99227895986613</v>
      </c>
      <c r="G31" s="85">
        <v>1816.6027144047055</v>
      </c>
      <c r="H31" s="329"/>
    </row>
    <row r="32" spans="1:7" ht="12.75">
      <c r="A32" s="23"/>
      <c r="B32" s="53"/>
      <c r="C32" s="53"/>
      <c r="D32" s="53"/>
      <c r="E32" s="53"/>
      <c r="F32" s="53"/>
      <c r="G32" s="53"/>
    </row>
    <row r="33" spans="1:8" ht="13.5">
      <c r="A33" s="30" t="s">
        <v>166</v>
      </c>
      <c r="B33" s="50">
        <v>28063.3668379216</v>
      </c>
      <c r="C33" s="50">
        <v>10523.11026501395</v>
      </c>
      <c r="D33" s="50">
        <v>73832.08874571117</v>
      </c>
      <c r="E33" s="50">
        <v>38338</v>
      </c>
      <c r="F33" s="50">
        <v>18318.336548737814</v>
      </c>
      <c r="G33" s="97">
        <v>169075</v>
      </c>
      <c r="H33" s="110"/>
    </row>
    <row r="34" spans="1:8" ht="12.75">
      <c r="A34" s="108"/>
      <c r="B34" s="3"/>
      <c r="C34" s="3"/>
      <c r="D34" s="3"/>
      <c r="E34" s="3"/>
      <c r="F34" s="3"/>
      <c r="G34" s="3"/>
      <c r="H34" s="110"/>
    </row>
    <row r="35" spans="1:8" ht="12.75">
      <c r="A35" s="109"/>
      <c r="B35" s="4"/>
      <c r="C35" s="3"/>
      <c r="D35" s="3"/>
      <c r="E35" s="3"/>
      <c r="F35" s="3"/>
      <c r="G35" s="3"/>
      <c r="H35" s="110"/>
    </row>
    <row r="36" spans="1:8" ht="12.75">
      <c r="A36" s="3"/>
      <c r="B36" s="331"/>
      <c r="C36" s="331"/>
      <c r="D36" s="331"/>
      <c r="E36" s="331"/>
      <c r="F36" s="331"/>
      <c r="G36" s="331"/>
      <c r="H36" s="110"/>
    </row>
    <row r="37" spans="1:8" ht="12.75">
      <c r="A37" s="3"/>
      <c r="B37" s="4"/>
      <c r="C37" s="4"/>
      <c r="D37" s="4"/>
      <c r="E37" s="4"/>
      <c r="F37" s="4"/>
      <c r="G37" s="4"/>
      <c r="H37" s="110"/>
    </row>
    <row r="38" spans="1:8" ht="12.75">
      <c r="A38" s="31"/>
      <c r="B38" s="5"/>
      <c r="C38" s="5"/>
      <c r="D38" s="5"/>
      <c r="E38" s="5"/>
      <c r="F38" s="5"/>
      <c r="G38" s="5"/>
      <c r="H38" s="110"/>
    </row>
    <row r="39" spans="1:8" ht="12.75">
      <c r="A39" s="31"/>
      <c r="B39" s="5"/>
      <c r="C39" s="5"/>
      <c r="D39" s="5"/>
      <c r="E39" s="5"/>
      <c r="F39" s="5"/>
      <c r="G39" s="5"/>
      <c r="H39" s="110"/>
    </row>
    <row r="40" spans="1:8" ht="12.75">
      <c r="A40" s="31"/>
      <c r="B40" s="5"/>
      <c r="C40" s="5"/>
      <c r="D40" s="5"/>
      <c r="E40" s="5"/>
      <c r="F40" s="5"/>
      <c r="G40" s="5"/>
      <c r="H40" s="110"/>
    </row>
    <row r="41" spans="1:8" ht="12.75">
      <c r="A41" s="31"/>
      <c r="B41" s="5"/>
      <c r="C41" s="33"/>
      <c r="D41" s="5"/>
      <c r="E41" s="5"/>
      <c r="F41" s="5"/>
      <c r="G41" s="5"/>
      <c r="H41" s="110"/>
    </row>
    <row r="42" spans="1:8" ht="12.75">
      <c r="A42" s="31"/>
      <c r="B42" s="5"/>
      <c r="C42" s="5"/>
      <c r="D42" s="5"/>
      <c r="E42" s="5"/>
      <c r="F42" s="5"/>
      <c r="G42" s="5"/>
      <c r="H42" s="110"/>
    </row>
    <row r="43" spans="1:8" ht="12.75">
      <c r="A43" s="31"/>
      <c r="B43" s="5"/>
      <c r="C43" s="5"/>
      <c r="D43" s="5"/>
      <c r="E43" s="5"/>
      <c r="F43" s="5"/>
      <c r="G43" s="5"/>
      <c r="H43" s="110"/>
    </row>
    <row r="44" spans="1:12" ht="12.75">
      <c r="A44" s="31"/>
      <c r="B44" s="5"/>
      <c r="C44" s="5"/>
      <c r="D44" s="5"/>
      <c r="E44" s="5"/>
      <c r="F44" s="5"/>
      <c r="G44" s="5"/>
      <c r="H44" s="110"/>
      <c r="I44" s="24"/>
      <c r="J44" s="24"/>
      <c r="K44" s="24"/>
      <c r="L44" s="24"/>
    </row>
    <row r="45" spans="1:12" ht="12.75">
      <c r="A45" s="31"/>
      <c r="B45" s="5"/>
      <c r="C45" s="5"/>
      <c r="D45" s="5"/>
      <c r="E45" s="5"/>
      <c r="F45" s="5"/>
      <c r="G45" s="5"/>
      <c r="H45" s="110"/>
      <c r="I45" s="24"/>
      <c r="J45" s="24"/>
      <c r="K45" s="24"/>
      <c r="L45" s="24"/>
    </row>
    <row r="46" spans="1:12" ht="12.75">
      <c r="A46" s="31"/>
      <c r="B46" s="5"/>
      <c r="C46" s="5"/>
      <c r="D46" s="5"/>
      <c r="E46" s="5"/>
      <c r="F46" s="5"/>
      <c r="G46" s="5"/>
      <c r="H46" s="110"/>
      <c r="I46" s="24"/>
      <c r="J46" s="24"/>
      <c r="K46" s="24"/>
      <c r="L46" s="24"/>
    </row>
    <row r="47" spans="1:12" ht="12.75">
      <c r="A47" s="110"/>
      <c r="B47" s="110"/>
      <c r="C47" s="110"/>
      <c r="D47" s="110"/>
      <c r="E47" s="110"/>
      <c r="F47" s="110"/>
      <c r="G47" s="110"/>
      <c r="H47" s="110"/>
      <c r="I47" s="24"/>
      <c r="J47" s="24"/>
      <c r="K47" s="24"/>
      <c r="L47" s="24"/>
    </row>
    <row r="48" spans="1:12" ht="12.75">
      <c r="A48" s="110"/>
      <c r="B48" s="107"/>
      <c r="C48" s="3"/>
      <c r="D48" s="3"/>
      <c r="E48" s="3"/>
      <c r="F48" s="3"/>
      <c r="G48" s="3"/>
      <c r="H48" s="3"/>
      <c r="I48" s="24"/>
      <c r="J48" s="24"/>
      <c r="K48" s="24"/>
      <c r="L48" s="24"/>
    </row>
    <row r="49" spans="1:12" ht="12.75">
      <c r="A49" s="110"/>
      <c r="B49" s="108"/>
      <c r="C49" s="3"/>
      <c r="D49" s="3"/>
      <c r="E49" s="3"/>
      <c r="F49" s="3"/>
      <c r="G49" s="3"/>
      <c r="H49" s="3"/>
      <c r="I49" s="24"/>
      <c r="J49" s="24"/>
      <c r="K49" s="24"/>
      <c r="L49" s="24"/>
    </row>
    <row r="50" spans="1:12" ht="12.75">
      <c r="A50" s="110"/>
      <c r="B50" s="109"/>
      <c r="C50" s="4"/>
      <c r="D50" s="3"/>
      <c r="E50" s="3"/>
      <c r="F50" s="3"/>
      <c r="G50" s="3"/>
      <c r="H50" s="3"/>
      <c r="I50" s="24"/>
      <c r="J50" s="24"/>
      <c r="K50" s="24"/>
      <c r="L50" s="24"/>
    </row>
    <row r="51" spans="1:12" ht="12.75">
      <c r="A51" s="110"/>
      <c r="B51" s="3"/>
      <c r="C51" s="4"/>
      <c r="D51" s="3"/>
      <c r="E51" s="3"/>
      <c r="F51" s="3"/>
      <c r="G51" s="3"/>
      <c r="H51" s="3"/>
      <c r="I51" s="24"/>
      <c r="J51" s="24"/>
      <c r="K51" s="24"/>
      <c r="L51" s="24"/>
    </row>
    <row r="52" spans="1:12" ht="12.75">
      <c r="A52" s="110"/>
      <c r="B52" s="3"/>
      <c r="C52" s="4"/>
      <c r="D52" s="4"/>
      <c r="E52" s="4"/>
      <c r="F52" s="4"/>
      <c r="G52" s="4"/>
      <c r="H52" s="4"/>
      <c r="I52" s="24"/>
      <c r="J52" s="7"/>
      <c r="K52" s="24"/>
      <c r="L52" s="24"/>
    </row>
    <row r="53" spans="1:12" ht="12.75">
      <c r="A53" s="110"/>
      <c r="B53" s="31"/>
      <c r="C53" s="5"/>
      <c r="D53" s="5"/>
      <c r="E53" s="5"/>
      <c r="F53" s="5"/>
      <c r="G53" s="5"/>
      <c r="H53" s="5"/>
      <c r="I53" s="24"/>
      <c r="J53" s="39"/>
      <c r="K53" s="24"/>
      <c r="L53" s="24"/>
    </row>
    <row r="54" spans="1:12" ht="12.75">
      <c r="A54" s="110"/>
      <c r="B54" s="31"/>
      <c r="C54" s="5"/>
      <c r="D54" s="5"/>
      <c r="E54" s="5"/>
      <c r="F54" s="5"/>
      <c r="G54" s="5"/>
      <c r="H54" s="5"/>
      <c r="I54" s="24"/>
      <c r="J54" s="39"/>
      <c r="K54" s="24"/>
      <c r="L54" s="24"/>
    </row>
    <row r="55" spans="1:12" ht="12.75">
      <c r="A55" s="110"/>
      <c r="B55" s="31"/>
      <c r="C55" s="5"/>
      <c r="D55" s="5"/>
      <c r="E55" s="5"/>
      <c r="F55" s="5"/>
      <c r="G55" s="5"/>
      <c r="H55" s="5"/>
      <c r="I55" s="24"/>
      <c r="J55" s="39"/>
      <c r="K55" s="24"/>
      <c r="L55" s="24"/>
    </row>
    <row r="56" spans="1:12" ht="12.75">
      <c r="A56" s="110"/>
      <c r="B56" s="31"/>
      <c r="C56" s="5"/>
      <c r="D56" s="33"/>
      <c r="E56" s="5"/>
      <c r="F56" s="5"/>
      <c r="G56" s="5"/>
      <c r="H56" s="5"/>
      <c r="I56" s="24"/>
      <c r="J56" s="39"/>
      <c r="K56" s="24"/>
      <c r="L56" s="24"/>
    </row>
    <row r="57" spans="1:12" ht="12.75">
      <c r="A57" s="110"/>
      <c r="B57" s="31"/>
      <c r="C57" s="5"/>
      <c r="D57" s="5"/>
      <c r="E57" s="5"/>
      <c r="F57" s="5"/>
      <c r="G57" s="5"/>
      <c r="H57" s="5"/>
      <c r="I57" s="24"/>
      <c r="J57" s="39"/>
      <c r="K57" s="24"/>
      <c r="L57" s="24"/>
    </row>
    <row r="58" spans="1:12" ht="12.75">
      <c r="A58" s="110"/>
      <c r="B58" s="31"/>
      <c r="C58" s="33"/>
      <c r="D58" s="33"/>
      <c r="E58" s="33"/>
      <c r="F58" s="5"/>
      <c r="G58" s="33"/>
      <c r="H58" s="5"/>
      <c r="I58" s="24"/>
      <c r="J58" s="39"/>
      <c r="K58" s="24"/>
      <c r="L58" s="24"/>
    </row>
    <row r="59" spans="1:12" ht="12.75">
      <c r="A59" s="110"/>
      <c r="B59" s="31"/>
      <c r="C59" s="5"/>
      <c r="D59" s="5"/>
      <c r="E59" s="5"/>
      <c r="F59" s="5"/>
      <c r="G59" s="5"/>
      <c r="H59" s="5"/>
      <c r="I59" s="24"/>
      <c r="J59" s="39"/>
      <c r="K59" s="24"/>
      <c r="L59" s="24"/>
    </row>
    <row r="60" spans="1:12" ht="12.75">
      <c r="A60" s="24"/>
      <c r="B60" s="31"/>
      <c r="C60" s="5"/>
      <c r="D60" s="5"/>
      <c r="E60" s="5"/>
      <c r="F60" s="5"/>
      <c r="G60" s="5"/>
      <c r="H60" s="5"/>
      <c r="I60" s="24"/>
      <c r="J60" s="39"/>
      <c r="K60" s="24"/>
      <c r="L60" s="24"/>
    </row>
    <row r="61" spans="1:1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.75">
      <c r="A62" s="24"/>
      <c r="B62" s="8"/>
      <c r="C62" s="41"/>
      <c r="D62" s="41"/>
      <c r="E62" s="41"/>
      <c r="F62" s="41"/>
      <c r="G62" s="41"/>
      <c r="H62" s="41"/>
      <c r="I62" s="24"/>
      <c r="J62" s="24"/>
      <c r="K62" s="24"/>
      <c r="L62" s="24"/>
    </row>
    <row r="63" spans="1:1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ht="12.75">
      <c r="A64" s="24"/>
      <c r="B64" s="24"/>
      <c r="C64" s="41"/>
      <c r="D64" s="41"/>
      <c r="E64" s="41"/>
      <c r="F64" s="41"/>
      <c r="G64" s="41"/>
      <c r="H64" s="24"/>
      <c r="I64" s="24"/>
      <c r="J64" s="24"/>
      <c r="K64" s="24"/>
      <c r="L64" s="24"/>
    </row>
    <row r="65" spans="1:12" ht="12.75">
      <c r="A65" s="24"/>
      <c r="B65" s="24"/>
      <c r="C65" s="41"/>
      <c r="D65" s="41"/>
      <c r="E65" s="41"/>
      <c r="F65" s="41"/>
      <c r="G65" s="41"/>
      <c r="H65" s="24"/>
      <c r="I65" s="24"/>
      <c r="J65" s="24"/>
      <c r="K65" s="24"/>
      <c r="L65" s="24"/>
    </row>
    <row r="66" spans="1:12" ht="12.75">
      <c r="A66" s="24"/>
      <c r="B66" s="24"/>
      <c r="C66" s="41"/>
      <c r="D66" s="41"/>
      <c r="E66" s="41"/>
      <c r="F66" s="41"/>
      <c r="G66" s="41"/>
      <c r="H66" s="24"/>
      <c r="I66" s="24"/>
      <c r="J66" s="24"/>
      <c r="K66" s="24"/>
      <c r="L66" s="24"/>
    </row>
    <row r="67" spans="1:12" ht="12.75">
      <c r="A67" s="24"/>
      <c r="B67" s="24"/>
      <c r="C67" s="41"/>
      <c r="D67" s="41"/>
      <c r="E67" s="41"/>
      <c r="F67" s="41"/>
      <c r="G67" s="41"/>
      <c r="H67" s="24"/>
      <c r="I67" s="24"/>
      <c r="J67" s="24"/>
      <c r="K67" s="24"/>
      <c r="L67" s="24"/>
    </row>
    <row r="68" spans="1:12" ht="12.75">
      <c r="A68" s="24"/>
      <c r="B68" s="24"/>
      <c r="C68" s="41"/>
      <c r="D68" s="41"/>
      <c r="E68" s="41"/>
      <c r="F68" s="41"/>
      <c r="G68" s="41"/>
      <c r="H68" s="24"/>
      <c r="I68" s="24"/>
      <c r="J68" s="24"/>
      <c r="K68" s="24"/>
      <c r="L68" s="24"/>
    </row>
    <row r="69" spans="1:12" ht="12.75">
      <c r="A69" s="24"/>
      <c r="B69" s="24"/>
      <c r="C69" s="41"/>
      <c r="D69" s="41"/>
      <c r="E69" s="41"/>
      <c r="F69" s="41"/>
      <c r="G69" s="41"/>
      <c r="H69" s="24"/>
      <c r="I69" s="24"/>
      <c r="J69" s="24"/>
      <c r="K69" s="24"/>
      <c r="L69" s="24"/>
    </row>
    <row r="70" spans="1:12" ht="12.75">
      <c r="A70" s="24"/>
      <c r="B70" s="24"/>
      <c r="C70" s="41"/>
      <c r="D70" s="41"/>
      <c r="E70" s="41"/>
      <c r="F70" s="41"/>
      <c r="G70" s="41"/>
      <c r="H70" s="24"/>
      <c r="I70" s="24"/>
      <c r="J70" s="24"/>
      <c r="K70" s="24"/>
      <c r="L70" s="24"/>
    </row>
    <row r="71" spans="1:12" ht="12.75">
      <c r="A71" s="24"/>
      <c r="B71" s="24"/>
      <c r="C71" s="41"/>
      <c r="D71" s="41"/>
      <c r="E71" s="41"/>
      <c r="F71" s="41"/>
      <c r="G71" s="41"/>
      <c r="H71" s="24"/>
      <c r="I71" s="24"/>
      <c r="J71" s="24"/>
      <c r="K71" s="24"/>
      <c r="L71" s="24"/>
    </row>
    <row r="72" spans="1:12" ht="12.75">
      <c r="A72" s="24"/>
      <c r="B72" s="24"/>
      <c r="C72" s="41"/>
      <c r="D72" s="41"/>
      <c r="E72" s="41"/>
      <c r="F72" s="41"/>
      <c r="G72" s="41"/>
      <c r="H72" s="24"/>
      <c r="I72" s="24"/>
      <c r="J72" s="24"/>
      <c r="K72" s="24"/>
      <c r="L72" s="24"/>
    </row>
    <row r="73" spans="1:12" ht="12.75">
      <c r="A73" s="24"/>
      <c r="B73" s="24"/>
      <c r="C73" s="41"/>
      <c r="D73" s="41"/>
      <c r="E73" s="41"/>
      <c r="F73" s="41"/>
      <c r="G73" s="41"/>
      <c r="H73" s="24"/>
      <c r="I73" s="24"/>
      <c r="J73" s="24"/>
      <c r="K73" s="24"/>
      <c r="L73" s="24"/>
    </row>
    <row r="74" spans="1:1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</sheetData>
  <sheetProtection/>
  <mergeCells count="2">
    <mergeCell ref="B22:F22"/>
    <mergeCell ref="B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0.140625" style="0" customWidth="1"/>
  </cols>
  <sheetData>
    <row r="1" spans="1:17" ht="12.75">
      <c r="A1" s="40" t="s">
        <v>587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27" t="s">
        <v>588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>
      <c r="A4" s="14"/>
      <c r="B4" s="339" t="s">
        <v>218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14"/>
      <c r="Q4" s="14"/>
    </row>
    <row r="5" spans="1:17" ht="12.75">
      <c r="A5" s="14"/>
      <c r="B5" s="339" t="s">
        <v>150</v>
      </c>
      <c r="C5" s="339"/>
      <c r="D5" s="340" t="s">
        <v>222</v>
      </c>
      <c r="E5" s="340"/>
      <c r="F5" s="339" t="s">
        <v>152</v>
      </c>
      <c r="G5" s="339"/>
      <c r="H5" s="339" t="s">
        <v>153</v>
      </c>
      <c r="I5" s="339"/>
      <c r="J5" s="339" t="s">
        <v>154</v>
      </c>
      <c r="K5" s="339"/>
      <c r="L5" s="339" t="s">
        <v>219</v>
      </c>
      <c r="M5" s="339"/>
      <c r="N5" s="339" t="s">
        <v>155</v>
      </c>
      <c r="O5" s="339"/>
      <c r="P5" s="339" t="s">
        <v>168</v>
      </c>
      <c r="Q5" s="339"/>
    </row>
    <row r="6" spans="1:17" ht="12.75">
      <c r="A6" s="14" t="s">
        <v>212</v>
      </c>
      <c r="B6" s="17" t="s">
        <v>223</v>
      </c>
      <c r="C6" s="17" t="s">
        <v>169</v>
      </c>
      <c r="D6" s="17" t="s">
        <v>223</v>
      </c>
      <c r="E6" s="17" t="s">
        <v>169</v>
      </c>
      <c r="F6" s="17" t="s">
        <v>223</v>
      </c>
      <c r="G6" s="17" t="s">
        <v>169</v>
      </c>
      <c r="H6" s="17" t="s">
        <v>223</v>
      </c>
      <c r="I6" s="17" t="s">
        <v>169</v>
      </c>
      <c r="J6" s="17" t="s">
        <v>223</v>
      </c>
      <c r="K6" s="17" t="s">
        <v>169</v>
      </c>
      <c r="L6" s="17" t="s">
        <v>223</v>
      </c>
      <c r="M6" s="17" t="s">
        <v>169</v>
      </c>
      <c r="N6" s="17" t="s">
        <v>223</v>
      </c>
      <c r="O6" s="17" t="s">
        <v>169</v>
      </c>
      <c r="P6" s="17" t="s">
        <v>223</v>
      </c>
      <c r="Q6" s="17" t="s">
        <v>169</v>
      </c>
    </row>
    <row r="7" spans="1:17" ht="12.75">
      <c r="A7" s="35" t="s">
        <v>224</v>
      </c>
      <c r="B7" s="36">
        <v>30864.60200623887</v>
      </c>
      <c r="C7" s="45">
        <v>12649.382428767776</v>
      </c>
      <c r="D7" s="36">
        <v>43208.75892098691</v>
      </c>
      <c r="E7" s="45">
        <v>16011.538958256286</v>
      </c>
      <c r="F7" s="36">
        <v>11822.27346258163</v>
      </c>
      <c r="G7" s="45">
        <v>10047.434938788298</v>
      </c>
      <c r="H7" s="36">
        <v>126.00396440747906</v>
      </c>
      <c r="I7" s="45">
        <v>126.00396440747906</v>
      </c>
      <c r="J7" s="36">
        <v>5132.882092089399</v>
      </c>
      <c r="K7" s="45">
        <v>4198.103347859455</v>
      </c>
      <c r="L7" s="45" t="s">
        <v>17</v>
      </c>
      <c r="M7" s="45" t="s">
        <v>17</v>
      </c>
      <c r="N7" s="36">
        <v>13509.928275488524</v>
      </c>
      <c r="O7" s="45">
        <v>13424.940562965086</v>
      </c>
      <c r="P7" s="36">
        <v>104664.4487217927</v>
      </c>
      <c r="Q7" s="45">
        <v>18277</v>
      </c>
    </row>
    <row r="8" spans="1:17" ht="12.75">
      <c r="A8" s="35" t="s">
        <v>156</v>
      </c>
      <c r="B8" s="36">
        <v>472.26553595324026</v>
      </c>
      <c r="C8" s="45">
        <v>259.5061490266137</v>
      </c>
      <c r="D8" s="36">
        <v>1080.4565180609466</v>
      </c>
      <c r="E8" s="45">
        <v>775.6591034765512</v>
      </c>
      <c r="F8" s="36">
        <v>160.02376088136916</v>
      </c>
      <c r="G8" s="45">
        <v>139.80211322059313</v>
      </c>
      <c r="H8" s="38" t="s">
        <v>17</v>
      </c>
      <c r="I8" s="38" t="s">
        <v>17</v>
      </c>
      <c r="J8" s="38" t="s">
        <v>17</v>
      </c>
      <c r="K8" s="38" t="s">
        <v>17</v>
      </c>
      <c r="L8" s="38" t="s">
        <v>17</v>
      </c>
      <c r="M8" s="38" t="s">
        <v>17</v>
      </c>
      <c r="N8" s="36">
        <v>618.3831176474298</v>
      </c>
      <c r="O8" s="45">
        <v>618.3831176474297</v>
      </c>
      <c r="P8" s="36">
        <v>2331.128932542986</v>
      </c>
      <c r="Q8" s="45">
        <v>803</v>
      </c>
    </row>
    <row r="9" spans="1:17" ht="12.75">
      <c r="A9" s="35" t="s">
        <v>157</v>
      </c>
      <c r="B9" s="36">
        <v>18445.88713868568</v>
      </c>
      <c r="C9" s="45">
        <v>5957.015120500011</v>
      </c>
      <c r="D9" s="36">
        <v>15381.601685970843</v>
      </c>
      <c r="E9" s="45">
        <v>5040.562388413749</v>
      </c>
      <c r="F9" s="36">
        <v>6396.427524141845</v>
      </c>
      <c r="G9" s="45">
        <v>4777.4786925945145</v>
      </c>
      <c r="H9" s="36">
        <v>162.7371464115925</v>
      </c>
      <c r="I9" s="45">
        <v>162.7371464115925</v>
      </c>
      <c r="J9" s="36">
        <v>5169.810839305491</v>
      </c>
      <c r="K9" s="45">
        <v>3735.4839347830252</v>
      </c>
      <c r="L9" s="45" t="s">
        <v>17</v>
      </c>
      <c r="M9" s="45" t="s">
        <v>17</v>
      </c>
      <c r="N9" s="36">
        <v>5379.620521128595</v>
      </c>
      <c r="O9" s="45">
        <v>5314.928860940635</v>
      </c>
      <c r="P9" s="36">
        <v>50936.084855644025</v>
      </c>
      <c r="Q9" s="45">
        <v>6149</v>
      </c>
    </row>
    <row r="10" spans="1:17" ht="12.75">
      <c r="A10" s="35" t="s">
        <v>158</v>
      </c>
      <c r="B10" s="36">
        <v>4028.495599542998</v>
      </c>
      <c r="C10" s="45">
        <v>1284.1358015616968</v>
      </c>
      <c r="D10" s="36">
        <v>2844.007545583966</v>
      </c>
      <c r="E10" s="45">
        <v>1309.3343049013306</v>
      </c>
      <c r="F10" s="36">
        <v>1374.5398123754046</v>
      </c>
      <c r="G10" s="45">
        <v>871.0798918739513</v>
      </c>
      <c r="H10" s="38" t="s">
        <v>17</v>
      </c>
      <c r="I10" s="46"/>
      <c r="J10" s="36">
        <v>870.6509910624688</v>
      </c>
      <c r="K10" s="45">
        <v>766.6840334360178</v>
      </c>
      <c r="L10" s="45" t="s">
        <v>17</v>
      </c>
      <c r="M10" s="45" t="s">
        <v>17</v>
      </c>
      <c r="N10" s="36">
        <v>1297.364677307437</v>
      </c>
      <c r="O10" s="45">
        <v>1297.3646773074368</v>
      </c>
      <c r="P10" s="36">
        <v>10415.058625872274</v>
      </c>
      <c r="Q10" s="45">
        <v>1328</v>
      </c>
    </row>
    <row r="11" spans="1:17" ht="12.75">
      <c r="A11" s="35" t="s">
        <v>159</v>
      </c>
      <c r="B11" s="36">
        <v>47833.51270717404</v>
      </c>
      <c r="C11" s="45">
        <v>9819.048019517206</v>
      </c>
      <c r="D11" s="36">
        <v>28486.474142473555</v>
      </c>
      <c r="E11" s="45">
        <v>9034.613573511144</v>
      </c>
      <c r="F11" s="36">
        <v>14781.087287580016</v>
      </c>
      <c r="G11" s="45">
        <v>8147.280866598609</v>
      </c>
      <c r="H11" s="36">
        <v>204.1463233044844</v>
      </c>
      <c r="I11" s="45">
        <v>204.1463233044844</v>
      </c>
      <c r="J11" s="36">
        <v>10275.870479317562</v>
      </c>
      <c r="K11" s="45">
        <v>7549.11226528866</v>
      </c>
      <c r="L11" s="335">
        <v>89</v>
      </c>
      <c r="M11" s="45">
        <v>89</v>
      </c>
      <c r="N11" s="36">
        <v>11012.939520122523</v>
      </c>
      <c r="O11" s="45">
        <v>9692.805354038723</v>
      </c>
      <c r="P11" s="80">
        <v>112683.030459972</v>
      </c>
      <c r="Q11" s="282">
        <v>10642</v>
      </c>
    </row>
    <row r="12" spans="1:17" ht="12.75">
      <c r="A12" s="35" t="s">
        <v>160</v>
      </c>
      <c r="B12" s="36">
        <v>686.6193318409768</v>
      </c>
      <c r="C12" s="45">
        <v>433.66320539611024</v>
      </c>
      <c r="D12" s="36">
        <v>1124.9764859008421</v>
      </c>
      <c r="E12" s="45">
        <v>615.3877825626762</v>
      </c>
      <c r="F12" s="36">
        <v>311.9036643693988</v>
      </c>
      <c r="G12" s="45">
        <v>232.7452903782982</v>
      </c>
      <c r="H12" s="38" t="s">
        <v>17</v>
      </c>
      <c r="I12" s="38" t="s">
        <v>17</v>
      </c>
      <c r="J12" s="36">
        <v>76.18594776489817</v>
      </c>
      <c r="K12" s="45">
        <v>60.53970614338216</v>
      </c>
      <c r="L12" s="45" t="s">
        <v>17</v>
      </c>
      <c r="M12" s="45" t="s">
        <v>17</v>
      </c>
      <c r="N12" s="36">
        <v>499.1769232781422</v>
      </c>
      <c r="O12" s="45">
        <v>499.1769232781422</v>
      </c>
      <c r="P12" s="36">
        <v>2698.862353154259</v>
      </c>
      <c r="Q12" s="45">
        <v>652</v>
      </c>
    </row>
    <row r="13" spans="1:17" ht="12.75">
      <c r="A13" s="35" t="s">
        <v>161</v>
      </c>
      <c r="B13" s="36">
        <v>4472.791033207694</v>
      </c>
      <c r="C13" s="45">
        <v>1519.552159680665</v>
      </c>
      <c r="D13" s="36">
        <v>3007.1590729730515</v>
      </c>
      <c r="E13" s="45">
        <v>1417.398760573177</v>
      </c>
      <c r="F13" s="36">
        <v>1144.7570221064798</v>
      </c>
      <c r="G13" s="45">
        <v>792.0207198801295</v>
      </c>
      <c r="H13" s="38" t="s">
        <v>17</v>
      </c>
      <c r="I13" s="38" t="s">
        <v>17</v>
      </c>
      <c r="J13" s="36">
        <v>859.8017005086979</v>
      </c>
      <c r="K13" s="45">
        <v>819.9491826034312</v>
      </c>
      <c r="L13" s="45" t="s">
        <v>17</v>
      </c>
      <c r="M13" s="45" t="s">
        <v>17</v>
      </c>
      <c r="N13" s="36">
        <v>1250.2199451136405</v>
      </c>
      <c r="O13" s="45">
        <v>1250.2199451136403</v>
      </c>
      <c r="P13" s="36">
        <v>10734.728773909565</v>
      </c>
      <c r="Q13" s="45">
        <v>1640</v>
      </c>
    </row>
    <row r="14" spans="1:17" ht="12.75">
      <c r="A14" s="35" t="s">
        <v>162</v>
      </c>
      <c r="B14" s="36">
        <v>737.0228257201157</v>
      </c>
      <c r="C14" s="45">
        <v>320.29801458285067</v>
      </c>
      <c r="D14" s="36">
        <v>971.8931466586829</v>
      </c>
      <c r="E14" s="45">
        <v>393.74990452275347</v>
      </c>
      <c r="F14" s="36">
        <v>315.80932908552796</v>
      </c>
      <c r="G14" s="45">
        <v>290.8622197074977</v>
      </c>
      <c r="H14" s="36">
        <v>120.0784611308597</v>
      </c>
      <c r="I14" s="45">
        <v>120.07846113085972</v>
      </c>
      <c r="J14" s="38" t="s">
        <v>17</v>
      </c>
      <c r="K14" s="38" t="s">
        <v>17</v>
      </c>
      <c r="L14" s="38" t="s">
        <v>17</v>
      </c>
      <c r="M14" s="38" t="s">
        <v>17</v>
      </c>
      <c r="N14" s="36">
        <v>21.817341873251152</v>
      </c>
      <c r="O14" s="45">
        <v>21.817341873251152</v>
      </c>
      <c r="P14" s="36">
        <v>2166.6211044684387</v>
      </c>
      <c r="Q14" s="45">
        <v>426</v>
      </c>
    </row>
    <row r="15" spans="1:17" ht="12.75">
      <c r="A15" s="35" t="s">
        <v>163</v>
      </c>
      <c r="B15" s="36">
        <v>8.167178181818182</v>
      </c>
      <c r="C15" s="45">
        <v>8.167178181818182</v>
      </c>
      <c r="D15" s="36">
        <v>63.3311936969697</v>
      </c>
      <c r="E15" s="45">
        <v>55.16401551515152</v>
      </c>
      <c r="F15" s="36">
        <v>8.167178181818182</v>
      </c>
      <c r="G15" s="45">
        <v>8.167178181818182</v>
      </c>
      <c r="H15" s="38" t="s">
        <v>17</v>
      </c>
      <c r="I15" s="38" t="s">
        <v>17</v>
      </c>
      <c r="J15" s="38" t="s">
        <v>17</v>
      </c>
      <c r="K15" s="38" t="s">
        <v>17</v>
      </c>
      <c r="L15" s="38" t="s">
        <v>17</v>
      </c>
      <c r="M15" s="38" t="s">
        <v>17</v>
      </c>
      <c r="N15" s="36">
        <v>8.167178181818182</v>
      </c>
      <c r="O15" s="45">
        <v>8.167178181818182</v>
      </c>
      <c r="P15" s="36">
        <v>87.83272824242425</v>
      </c>
      <c r="Q15" s="45">
        <v>55</v>
      </c>
    </row>
    <row r="16" spans="1:17" ht="12.75">
      <c r="A16" s="35" t="s">
        <v>149</v>
      </c>
      <c r="B16" s="38" t="s">
        <v>17</v>
      </c>
      <c r="C16" s="52" t="s">
        <v>17</v>
      </c>
      <c r="D16" s="36">
        <v>14.569517860480644</v>
      </c>
      <c r="E16" s="45">
        <v>7.284758930240322</v>
      </c>
      <c r="F16" s="38" t="s">
        <v>17</v>
      </c>
      <c r="G16" s="38" t="s">
        <v>17</v>
      </c>
      <c r="H16" s="38" t="s">
        <v>17</v>
      </c>
      <c r="I16" s="38" t="s">
        <v>17</v>
      </c>
      <c r="J16" s="38" t="s">
        <v>17</v>
      </c>
      <c r="K16" s="38" t="s">
        <v>17</v>
      </c>
      <c r="L16" s="38" t="s">
        <v>17</v>
      </c>
      <c r="M16" s="38" t="s">
        <v>17</v>
      </c>
      <c r="N16" s="38" t="s">
        <v>17</v>
      </c>
      <c r="O16" s="38" t="s">
        <v>17</v>
      </c>
      <c r="P16" s="36">
        <v>14.569517860480644</v>
      </c>
      <c r="Q16" s="45">
        <v>7.284758930240322</v>
      </c>
    </row>
    <row r="17" spans="1:17" ht="12.75">
      <c r="A17" s="35" t="s">
        <v>581</v>
      </c>
      <c r="B17" s="38" t="s">
        <v>17</v>
      </c>
      <c r="C17" s="52" t="s">
        <v>17</v>
      </c>
      <c r="D17" s="36">
        <v>1.618449988323603</v>
      </c>
      <c r="E17" s="45">
        <v>1.618449988323603</v>
      </c>
      <c r="F17" s="38" t="s">
        <v>17</v>
      </c>
      <c r="G17" s="38" t="s">
        <v>17</v>
      </c>
      <c r="H17" s="38" t="s">
        <v>17</v>
      </c>
      <c r="I17" s="38" t="s">
        <v>17</v>
      </c>
      <c r="J17" s="38" t="s">
        <v>17</v>
      </c>
      <c r="K17" s="38" t="s">
        <v>17</v>
      </c>
      <c r="L17" s="38" t="s">
        <v>17</v>
      </c>
      <c r="M17" s="38" t="s">
        <v>17</v>
      </c>
      <c r="N17" s="38" t="s">
        <v>17</v>
      </c>
      <c r="O17" s="38" t="s">
        <v>17</v>
      </c>
      <c r="P17" s="36">
        <v>1.618449988323603</v>
      </c>
      <c r="Q17" s="45">
        <v>1.618449988323603</v>
      </c>
    </row>
    <row r="18" spans="1:17" ht="12.75">
      <c r="A18" s="47" t="s">
        <v>164</v>
      </c>
      <c r="B18" s="53" t="s">
        <v>17</v>
      </c>
      <c r="C18" s="54" t="s">
        <v>17</v>
      </c>
      <c r="D18" s="38" t="s">
        <v>17</v>
      </c>
      <c r="E18" s="38" t="s">
        <v>17</v>
      </c>
      <c r="F18" s="38" t="s">
        <v>17</v>
      </c>
      <c r="G18" s="38" t="s">
        <v>17</v>
      </c>
      <c r="H18" s="38" t="s">
        <v>17</v>
      </c>
      <c r="I18" s="38" t="s">
        <v>17</v>
      </c>
      <c r="J18" s="38" t="s">
        <v>17</v>
      </c>
      <c r="K18" s="38" t="s">
        <v>17</v>
      </c>
      <c r="L18" s="38" t="s">
        <v>17</v>
      </c>
      <c r="M18" s="38" t="s">
        <v>17</v>
      </c>
      <c r="N18" s="38" t="s">
        <v>17</v>
      </c>
      <c r="O18" s="38" t="s">
        <v>17</v>
      </c>
      <c r="P18" s="48">
        <v>0</v>
      </c>
      <c r="Q18" s="49">
        <v>0</v>
      </c>
    </row>
    <row r="19" spans="1:17" ht="12.75">
      <c r="A19" s="35" t="s">
        <v>165</v>
      </c>
      <c r="B19" s="85">
        <v>5530</v>
      </c>
      <c r="C19" s="86">
        <v>684</v>
      </c>
      <c r="D19" s="85">
        <v>3170</v>
      </c>
      <c r="E19" s="86">
        <v>792</v>
      </c>
      <c r="F19" s="85">
        <v>671</v>
      </c>
      <c r="G19" s="86">
        <v>419</v>
      </c>
      <c r="H19" s="85">
        <v>160</v>
      </c>
      <c r="I19" s="86">
        <v>160</v>
      </c>
      <c r="J19" s="38" t="s">
        <v>17</v>
      </c>
      <c r="K19" s="52" t="s">
        <v>17</v>
      </c>
      <c r="L19" s="52" t="s">
        <v>17</v>
      </c>
      <c r="M19" s="52" t="s">
        <v>17</v>
      </c>
      <c r="N19" s="85">
        <v>622</v>
      </c>
      <c r="O19" s="86">
        <v>622</v>
      </c>
      <c r="P19" s="85">
        <v>10153</v>
      </c>
      <c r="Q19" s="86">
        <v>792</v>
      </c>
    </row>
    <row r="20" spans="1:17" ht="12.75">
      <c r="A20" s="35" t="s">
        <v>225</v>
      </c>
      <c r="B20" s="36">
        <v>2154.4700899999993</v>
      </c>
      <c r="C20" s="45">
        <v>388.45756743493763</v>
      </c>
      <c r="D20" s="36">
        <v>1280.4788483672012</v>
      </c>
      <c r="E20" s="45">
        <v>374.54669243493765</v>
      </c>
      <c r="F20" s="36">
        <v>22.006801368983957</v>
      </c>
      <c r="G20" s="45">
        <v>18.739930096256685</v>
      </c>
      <c r="H20" s="36">
        <v>57.98696509090909</v>
      </c>
      <c r="I20" s="45">
        <v>57.98696509090909</v>
      </c>
      <c r="J20" s="38" t="s">
        <v>17</v>
      </c>
      <c r="K20" s="52" t="s">
        <v>17</v>
      </c>
      <c r="L20" s="52" t="s">
        <v>17</v>
      </c>
      <c r="M20" s="52" t="s">
        <v>17</v>
      </c>
      <c r="N20" s="36">
        <v>327.15442647593574</v>
      </c>
      <c r="O20" s="45">
        <v>319.53692059358286</v>
      </c>
      <c r="P20" s="36">
        <v>3842.097131303028</v>
      </c>
      <c r="Q20" s="45">
        <v>388</v>
      </c>
    </row>
    <row r="21" spans="1:17" ht="12.75">
      <c r="A21" s="35" t="s">
        <v>217</v>
      </c>
      <c r="B21" s="36">
        <v>44504.69289436825</v>
      </c>
      <c r="C21" s="45">
        <v>4075.671779676837</v>
      </c>
      <c r="D21" s="36">
        <v>15393.45661116609</v>
      </c>
      <c r="E21" s="45">
        <v>3910.3975763021567</v>
      </c>
      <c r="F21" s="36">
        <v>902.4119308705452</v>
      </c>
      <c r="G21" s="45">
        <v>677.314037969197</v>
      </c>
      <c r="H21" s="36">
        <v>445.5031115347418</v>
      </c>
      <c r="I21" s="45">
        <v>445.50311153474166</v>
      </c>
      <c r="J21" s="36">
        <v>22.867405148778992</v>
      </c>
      <c r="K21" s="45">
        <v>22.867405148778992</v>
      </c>
      <c r="L21" s="45" t="s">
        <v>17</v>
      </c>
      <c r="M21" s="45" t="s">
        <v>17</v>
      </c>
      <c r="N21" s="36">
        <v>2208.7114544269402</v>
      </c>
      <c r="O21" s="45">
        <v>1995.2401229570353</v>
      </c>
      <c r="P21" s="36">
        <v>63477.64340751543</v>
      </c>
      <c r="Q21" s="86">
        <v>4308</v>
      </c>
    </row>
    <row r="22" spans="1:17" ht="12.75">
      <c r="A22" s="15"/>
      <c r="B22" s="28"/>
      <c r="C22" s="42"/>
      <c r="D22" s="28"/>
      <c r="E22" s="42"/>
      <c r="F22" s="28"/>
      <c r="G22" s="42"/>
      <c r="H22" s="28"/>
      <c r="I22" s="42"/>
      <c r="J22" s="28"/>
      <c r="K22" s="42"/>
      <c r="L22" s="42"/>
      <c r="M22" s="42"/>
      <c r="N22" s="28"/>
      <c r="O22" s="42"/>
      <c r="P22" s="28"/>
      <c r="Q22" s="42"/>
    </row>
    <row r="23" spans="1:17" ht="13.5">
      <c r="A23" s="30" t="s">
        <v>166</v>
      </c>
      <c r="B23" s="50">
        <v>159738</v>
      </c>
      <c r="C23" s="51">
        <v>37399</v>
      </c>
      <c r="D23" s="50">
        <v>116029</v>
      </c>
      <c r="E23" s="51">
        <v>39739</v>
      </c>
      <c r="F23" s="50">
        <v>37910</v>
      </c>
      <c r="G23" s="51">
        <v>26422</v>
      </c>
      <c r="H23" s="50">
        <v>1277</v>
      </c>
      <c r="I23" s="51">
        <v>1277</v>
      </c>
      <c r="J23" s="50">
        <v>22408.069455197292</v>
      </c>
      <c r="K23" s="51">
        <v>17152.739875262752</v>
      </c>
      <c r="L23" s="336">
        <v>89</v>
      </c>
      <c r="M23" s="51">
        <v>89</v>
      </c>
      <c r="N23" s="50">
        <v>36756</v>
      </c>
      <c r="O23" s="51">
        <v>35065</v>
      </c>
      <c r="P23" s="145">
        <v>374207</v>
      </c>
      <c r="Q23" s="337">
        <v>45469</v>
      </c>
    </row>
    <row r="24" spans="1:17" ht="12.75">
      <c r="A24" s="15"/>
      <c r="B24" s="5"/>
      <c r="C24" s="44"/>
      <c r="D24" s="5"/>
      <c r="E24" s="44"/>
      <c r="F24" s="5"/>
      <c r="G24" s="44"/>
      <c r="H24" s="5"/>
      <c r="I24" s="44"/>
      <c r="J24" s="5"/>
      <c r="K24" s="44"/>
      <c r="L24" s="44"/>
      <c r="M24" s="44"/>
      <c r="N24" s="5"/>
      <c r="O24" s="44"/>
      <c r="P24" s="5"/>
      <c r="Q24" s="44"/>
    </row>
    <row r="25" spans="1:16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</sheetData>
  <sheetProtection/>
  <mergeCells count="9">
    <mergeCell ref="P5:Q5"/>
    <mergeCell ref="B4:O4"/>
    <mergeCell ref="B5:C5"/>
    <mergeCell ref="D5:E5"/>
    <mergeCell ref="F5:G5"/>
    <mergeCell ref="H5:I5"/>
    <mergeCell ref="J5:K5"/>
    <mergeCell ref="L5:M5"/>
    <mergeCell ref="N5:O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16.7109375" style="0" customWidth="1"/>
    <col min="4" max="4" width="9.421875" style="0" customWidth="1"/>
    <col min="5" max="5" width="11.28125" style="0" customWidth="1"/>
    <col min="6" max="7" width="10.140625" style="0" customWidth="1"/>
  </cols>
  <sheetData>
    <row r="1" spans="1:10" ht="12.75">
      <c r="A1" s="14" t="s">
        <v>226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38.25">
      <c r="A3" s="14" t="s">
        <v>212</v>
      </c>
      <c r="B3" s="17" t="s">
        <v>150</v>
      </c>
      <c r="C3" s="18" t="s">
        <v>222</v>
      </c>
      <c r="D3" s="17" t="s">
        <v>152</v>
      </c>
      <c r="E3" s="17" t="s">
        <v>153</v>
      </c>
      <c r="F3" s="18" t="s">
        <v>154</v>
      </c>
      <c r="G3" s="17" t="s">
        <v>219</v>
      </c>
      <c r="H3" s="18" t="s">
        <v>155</v>
      </c>
      <c r="I3" s="17" t="s">
        <v>166</v>
      </c>
      <c r="J3" s="15"/>
    </row>
    <row r="4" spans="1:11" ht="12.75" customHeight="1">
      <c r="A4" s="58" t="s">
        <v>251</v>
      </c>
      <c r="B4" s="85">
        <v>8799.480406592962</v>
      </c>
      <c r="C4" s="85">
        <v>19979.37949769958</v>
      </c>
      <c r="D4" s="85">
        <v>588.3137575345513</v>
      </c>
      <c r="E4" s="85">
        <v>15.70995213237833</v>
      </c>
      <c r="F4" s="85">
        <v>2298.504003837946</v>
      </c>
      <c r="G4" s="85" t="s">
        <v>17</v>
      </c>
      <c r="H4" s="85">
        <v>418.5504916443633</v>
      </c>
      <c r="I4" s="85">
        <v>32099.938109441762</v>
      </c>
      <c r="J4" s="23"/>
      <c r="K4" s="24"/>
    </row>
    <row r="5" spans="1:11" ht="12.75" customHeight="1">
      <c r="A5" s="58" t="s">
        <v>252</v>
      </c>
      <c r="B5" s="85">
        <v>234.45055885394083</v>
      </c>
      <c r="C5" s="85">
        <v>1189.654696308918</v>
      </c>
      <c r="D5" s="85">
        <v>0.6732559520859986</v>
      </c>
      <c r="E5" s="38" t="s">
        <v>17</v>
      </c>
      <c r="F5" s="38" t="s">
        <v>17</v>
      </c>
      <c r="G5" s="38" t="s">
        <v>17</v>
      </c>
      <c r="H5" s="85">
        <v>13.74921039674825</v>
      </c>
      <c r="I5" s="85">
        <v>1438.5277215116932</v>
      </c>
      <c r="J5" s="23"/>
      <c r="K5" s="24"/>
    </row>
    <row r="6" spans="1:11" ht="12.75" customHeight="1">
      <c r="A6" s="58" t="s">
        <v>253</v>
      </c>
      <c r="B6" s="85">
        <v>5918.260199811024</v>
      </c>
      <c r="C6" s="85">
        <v>11512.331651974464</v>
      </c>
      <c r="D6" s="85">
        <v>84.45453593757935</v>
      </c>
      <c r="E6" s="85">
        <v>14.812389675298194</v>
      </c>
      <c r="F6" s="85">
        <v>3134.2041493826687</v>
      </c>
      <c r="G6" s="85" t="s">
        <v>17</v>
      </c>
      <c r="H6" s="85">
        <v>122.69232773085969</v>
      </c>
      <c r="I6" s="85">
        <v>20786.755254511914</v>
      </c>
      <c r="J6" s="23"/>
      <c r="K6" s="24"/>
    </row>
    <row r="7" spans="1:11" ht="12.75" customHeight="1">
      <c r="A7" s="58" t="s">
        <v>254</v>
      </c>
      <c r="B7" s="85">
        <v>1076.4640004714631</v>
      </c>
      <c r="C7" s="85">
        <v>1490.059571614228</v>
      </c>
      <c r="D7" s="85">
        <v>144.62194116099678</v>
      </c>
      <c r="E7" s="38" t="s">
        <v>17</v>
      </c>
      <c r="F7" s="85">
        <v>643.5281073053195</v>
      </c>
      <c r="G7" s="85" t="s">
        <v>17</v>
      </c>
      <c r="H7" s="85">
        <v>39.553828093283464</v>
      </c>
      <c r="I7" s="85">
        <v>3394.22744864529</v>
      </c>
      <c r="J7" s="23"/>
      <c r="K7" s="24"/>
    </row>
    <row r="8" spans="1:11" ht="12.75" customHeight="1">
      <c r="A8" s="58" t="s">
        <v>255</v>
      </c>
      <c r="B8" s="85">
        <v>14495.53936716708</v>
      </c>
      <c r="C8" s="85">
        <v>22234.636283710322</v>
      </c>
      <c r="D8" s="85">
        <v>163.93742848817567</v>
      </c>
      <c r="E8" s="85">
        <v>37.5732608936744</v>
      </c>
      <c r="F8" s="85">
        <v>9813.645464858659</v>
      </c>
      <c r="G8" s="85">
        <v>14</v>
      </c>
      <c r="H8" s="85">
        <v>396.7464215121612</v>
      </c>
      <c r="I8" s="85">
        <v>47156</v>
      </c>
      <c r="J8" s="23"/>
      <c r="K8" s="332"/>
    </row>
    <row r="9" spans="1:11" ht="12.75" customHeight="1">
      <c r="A9" s="58" t="s">
        <v>256</v>
      </c>
      <c r="B9" s="85">
        <v>247.11335867607755</v>
      </c>
      <c r="C9" s="85">
        <v>686.1027701757332</v>
      </c>
      <c r="D9" s="85">
        <v>74.45966686836427</v>
      </c>
      <c r="E9" s="38" t="s">
        <v>17</v>
      </c>
      <c r="F9" s="85">
        <v>65.62570616903764</v>
      </c>
      <c r="G9" s="85" t="s">
        <v>17</v>
      </c>
      <c r="H9" s="85">
        <v>10.462481566593802</v>
      </c>
      <c r="I9" s="85">
        <v>1083.763983455806</v>
      </c>
      <c r="J9" s="23"/>
      <c r="K9" s="24"/>
    </row>
    <row r="10" spans="1:11" ht="12.75" customHeight="1">
      <c r="A10" s="58" t="s">
        <v>257</v>
      </c>
      <c r="B10" s="85">
        <v>1403.4191937113403</v>
      </c>
      <c r="C10" s="85">
        <v>1382.7696510824849</v>
      </c>
      <c r="D10" s="85">
        <v>21.159359948254732</v>
      </c>
      <c r="E10" s="38" t="s">
        <v>17</v>
      </c>
      <c r="F10" s="85">
        <v>976.6203862348328</v>
      </c>
      <c r="G10" s="85" t="s">
        <v>17</v>
      </c>
      <c r="H10" s="85">
        <v>82.73088936022336</v>
      </c>
      <c r="I10" s="85">
        <v>3866.6994803371367</v>
      </c>
      <c r="J10" s="23"/>
      <c r="K10" s="24"/>
    </row>
    <row r="11" spans="1:11" ht="12.75" customHeight="1">
      <c r="A11" s="58" t="s">
        <v>258</v>
      </c>
      <c r="B11" s="85">
        <v>115.65473560304508</v>
      </c>
      <c r="C11" s="85">
        <v>809.978421462365</v>
      </c>
      <c r="D11" s="85">
        <v>11.159933558078754</v>
      </c>
      <c r="E11" s="85">
        <v>26.816165794475708</v>
      </c>
      <c r="F11" s="38" t="s">
        <v>17</v>
      </c>
      <c r="G11" s="38" t="s">
        <v>17</v>
      </c>
      <c r="H11" s="85">
        <v>0.6383441772166201</v>
      </c>
      <c r="I11" s="85">
        <v>964.247600595181</v>
      </c>
      <c r="J11" s="23"/>
      <c r="K11" s="24"/>
    </row>
    <row r="12" spans="1:11" ht="12.75" customHeight="1">
      <c r="A12" s="58" t="s">
        <v>259</v>
      </c>
      <c r="B12" s="85">
        <v>6.125383636363636</v>
      </c>
      <c r="C12" s="85">
        <v>61.81758654591293</v>
      </c>
      <c r="D12" s="85">
        <v>0.05308665818181818</v>
      </c>
      <c r="E12" s="38" t="s">
        <v>17</v>
      </c>
      <c r="F12" s="38" t="s">
        <v>17</v>
      </c>
      <c r="G12" s="38" t="s">
        <v>17</v>
      </c>
      <c r="H12" s="85">
        <v>5.3875767272724255</v>
      </c>
      <c r="I12" s="85">
        <v>73.38363356773081</v>
      </c>
      <c r="J12" s="23"/>
      <c r="K12" s="24"/>
    </row>
    <row r="13" spans="1:11" ht="12.75" customHeight="1">
      <c r="A13" s="58" t="s">
        <v>260</v>
      </c>
      <c r="B13" s="38" t="s">
        <v>17</v>
      </c>
      <c r="C13" s="85">
        <v>12.960923272290545</v>
      </c>
      <c r="D13" s="38" t="s">
        <v>17</v>
      </c>
      <c r="E13" s="38" t="s">
        <v>17</v>
      </c>
      <c r="F13" s="38" t="s">
        <v>17</v>
      </c>
      <c r="G13" s="38" t="s">
        <v>17</v>
      </c>
      <c r="H13" s="38" t="s">
        <v>17</v>
      </c>
      <c r="I13" s="85">
        <v>12.960923272290545</v>
      </c>
      <c r="J13" s="23"/>
      <c r="K13" s="24"/>
    </row>
    <row r="14" spans="1:11" ht="12.75" customHeight="1">
      <c r="A14" s="58" t="s">
        <v>250</v>
      </c>
      <c r="B14" s="38" t="s">
        <v>17</v>
      </c>
      <c r="C14" s="85">
        <v>1.4397597998489797</v>
      </c>
      <c r="D14" s="38" t="s">
        <v>17</v>
      </c>
      <c r="E14" s="38" t="s">
        <v>17</v>
      </c>
      <c r="F14" s="38" t="s">
        <v>17</v>
      </c>
      <c r="G14" s="38" t="s">
        <v>17</v>
      </c>
      <c r="H14" s="38" t="s">
        <v>17</v>
      </c>
      <c r="I14" s="85">
        <v>1.4397597998489797</v>
      </c>
      <c r="J14" s="23"/>
      <c r="K14" s="24"/>
    </row>
    <row r="15" spans="1:11" ht="12.75" customHeight="1">
      <c r="A15" s="58" t="s">
        <v>261</v>
      </c>
      <c r="B15" s="85">
        <v>3144.0423690719826</v>
      </c>
      <c r="C15" s="85">
        <v>2880.1481243944245</v>
      </c>
      <c r="D15" s="85">
        <v>57.01156210066075</v>
      </c>
      <c r="E15" s="85">
        <v>12.817422423151575</v>
      </c>
      <c r="F15" s="38" t="s">
        <v>17</v>
      </c>
      <c r="G15" s="38" t="s">
        <v>17</v>
      </c>
      <c r="H15" s="85">
        <v>172.98065253962244</v>
      </c>
      <c r="I15" s="85">
        <v>6267.0001305298365</v>
      </c>
      <c r="J15" s="23"/>
      <c r="K15" s="24"/>
    </row>
    <row r="16" spans="1:11" ht="12.75" customHeight="1">
      <c r="A16" s="58" t="s">
        <v>248</v>
      </c>
      <c r="B16" s="85">
        <v>1915.4248204051962</v>
      </c>
      <c r="C16" s="85">
        <v>737.950348663959</v>
      </c>
      <c r="D16" s="85">
        <v>0.11003400684491979</v>
      </c>
      <c r="E16" s="85">
        <v>4.34902238181818</v>
      </c>
      <c r="F16" s="38" t="s">
        <v>17</v>
      </c>
      <c r="G16" s="38" t="s">
        <v>17</v>
      </c>
      <c r="H16" s="85">
        <v>109.72793697614729</v>
      </c>
      <c r="I16" s="85">
        <v>2767.562162433964</v>
      </c>
      <c r="J16" s="23"/>
      <c r="K16" s="24"/>
    </row>
    <row r="17" spans="1:11" ht="12.75" customHeight="1">
      <c r="A17" s="58" t="s">
        <v>262</v>
      </c>
      <c r="B17" s="85">
        <v>39960.04871346335</v>
      </c>
      <c r="C17" s="85">
        <v>8602.775555956998</v>
      </c>
      <c r="D17" s="85">
        <v>30.26250516159204</v>
      </c>
      <c r="E17" s="85">
        <v>56.7961260446696</v>
      </c>
      <c r="F17" s="85">
        <v>68.60221544633697</v>
      </c>
      <c r="G17" s="85" t="s">
        <v>17</v>
      </c>
      <c r="H17" s="85">
        <v>443.3825536802119</v>
      </c>
      <c r="I17" s="85">
        <v>49161.86766975318</v>
      </c>
      <c r="J17" s="23"/>
      <c r="K17" s="24"/>
    </row>
    <row r="18" spans="1:11" ht="12.75">
      <c r="A18" s="23"/>
      <c r="B18" s="32"/>
      <c r="C18" s="32"/>
      <c r="D18" s="32"/>
      <c r="E18" s="32"/>
      <c r="F18" s="32"/>
      <c r="G18" s="32"/>
      <c r="H18" s="32"/>
      <c r="I18" s="32"/>
      <c r="J18" s="23"/>
      <c r="K18" s="24"/>
    </row>
    <row r="19" spans="1:11" ht="13.5">
      <c r="A19" s="34" t="s">
        <v>166</v>
      </c>
      <c r="B19" s="50">
        <v>77316.02310746386</v>
      </c>
      <c r="C19" s="50">
        <v>71582.0048426616</v>
      </c>
      <c r="D19" s="50">
        <v>1176.217067375367</v>
      </c>
      <c r="E19" s="50">
        <v>168.87433934546598</v>
      </c>
      <c r="F19" s="50">
        <v>17000.730033234788</v>
      </c>
      <c r="G19" s="50">
        <v>14</v>
      </c>
      <c r="H19" s="50">
        <v>1816.6027144047055</v>
      </c>
      <c r="I19" s="97">
        <v>169075</v>
      </c>
      <c r="J19" s="23"/>
      <c r="K19" s="332"/>
    </row>
    <row r="20" spans="1:11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4"/>
    </row>
    <row r="21" spans="1:11" ht="12.75">
      <c r="A21" s="23"/>
      <c r="B21" s="23"/>
      <c r="C21" s="23"/>
      <c r="D21" s="23"/>
      <c r="E21" s="23"/>
      <c r="F21" s="23"/>
      <c r="G21" s="23"/>
      <c r="H21" s="23"/>
      <c r="I21" s="23"/>
      <c r="J21" s="142"/>
      <c r="K21" s="24"/>
    </row>
    <row r="22" spans="1:1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4"/>
    </row>
    <row r="23" spans="1:11" ht="12.75">
      <c r="A23" s="341"/>
      <c r="B23" s="342"/>
      <c r="C23" s="342"/>
      <c r="D23" s="342"/>
      <c r="E23" s="342"/>
      <c r="F23" s="342"/>
      <c r="G23" s="342"/>
      <c r="H23" s="342"/>
      <c r="I23" s="342"/>
      <c r="J23" s="24"/>
      <c r="K23" s="24"/>
    </row>
    <row r="24" spans="1:11" ht="12.75">
      <c r="A24" s="343"/>
      <c r="B24" s="342"/>
      <c r="C24" s="342"/>
      <c r="D24" s="342"/>
      <c r="E24" s="342"/>
      <c r="F24" s="342"/>
      <c r="G24" s="342"/>
      <c r="H24" s="342"/>
      <c r="I24" s="342"/>
      <c r="J24" s="24"/>
      <c r="K24" s="24"/>
    </row>
    <row r="25" spans="1:11" ht="12.75">
      <c r="A25" s="344"/>
      <c r="B25" s="345"/>
      <c r="C25" s="342"/>
      <c r="D25" s="342"/>
      <c r="E25" s="342"/>
      <c r="F25" s="342"/>
      <c r="G25" s="342"/>
      <c r="H25" s="342"/>
      <c r="I25" s="342"/>
      <c r="J25" s="24"/>
      <c r="K25" s="24"/>
    </row>
    <row r="26" spans="1:11" ht="12.75">
      <c r="A26" s="342"/>
      <c r="B26" s="345"/>
      <c r="C26" s="342"/>
      <c r="D26" s="342"/>
      <c r="E26" s="342"/>
      <c r="F26" s="342"/>
      <c r="G26" s="342"/>
      <c r="H26" s="342"/>
      <c r="I26" s="342"/>
      <c r="J26" s="24"/>
      <c r="K26" s="24"/>
    </row>
    <row r="27" spans="1:11" ht="12.75">
      <c r="A27" s="342"/>
      <c r="B27" s="4"/>
      <c r="C27" s="4"/>
      <c r="D27" s="4"/>
      <c r="E27" s="4"/>
      <c r="F27" s="4"/>
      <c r="G27" s="4"/>
      <c r="H27" s="4"/>
      <c r="I27" s="4"/>
      <c r="J27" s="24"/>
      <c r="K27" s="24"/>
    </row>
    <row r="28" spans="1:11" ht="12.75">
      <c r="A28" s="31"/>
      <c r="B28" s="5"/>
      <c r="C28" s="5"/>
      <c r="D28" s="5"/>
      <c r="E28" s="5"/>
      <c r="F28" s="5"/>
      <c r="G28" s="5"/>
      <c r="H28" s="5"/>
      <c r="I28" s="5"/>
      <c r="J28" s="24"/>
      <c r="K28" s="24"/>
    </row>
    <row r="29" spans="1:11" ht="12.75">
      <c r="A29" s="31"/>
      <c r="B29" s="5"/>
      <c r="C29" s="5"/>
      <c r="D29" s="5"/>
      <c r="E29" s="33"/>
      <c r="F29" s="33"/>
      <c r="G29" s="33"/>
      <c r="H29" s="5"/>
      <c r="I29" s="5"/>
      <c r="J29" s="24"/>
      <c r="K29" s="24"/>
    </row>
    <row r="30" spans="1:11" ht="12.75">
      <c r="A30" s="31"/>
      <c r="B30" s="5"/>
      <c r="C30" s="5"/>
      <c r="D30" s="5"/>
      <c r="E30" s="5"/>
      <c r="F30" s="5"/>
      <c r="G30" s="5"/>
      <c r="H30" s="5"/>
      <c r="I30" s="5"/>
      <c r="J30" s="24"/>
      <c r="K30" s="24"/>
    </row>
    <row r="31" spans="1:11" ht="12.75">
      <c r="A31" s="31"/>
      <c r="B31" s="5"/>
      <c r="C31" s="5"/>
      <c r="D31" s="5"/>
      <c r="E31" s="33"/>
      <c r="F31" s="5"/>
      <c r="G31" s="5"/>
      <c r="H31" s="5"/>
      <c r="I31" s="5"/>
      <c r="J31" s="24"/>
      <c r="K31" s="24"/>
    </row>
    <row r="32" spans="1:11" ht="12.75">
      <c r="A32" s="31"/>
      <c r="B32" s="5"/>
      <c r="C32" s="5"/>
      <c r="D32" s="5"/>
      <c r="E32" s="5"/>
      <c r="F32" s="5"/>
      <c r="G32" s="5"/>
      <c r="H32" s="5"/>
      <c r="I32" s="5"/>
      <c r="J32" s="24"/>
      <c r="K32" s="24"/>
    </row>
    <row r="33" spans="1:11" ht="12.75">
      <c r="A33" s="31"/>
      <c r="B33" s="5"/>
      <c r="C33" s="5"/>
      <c r="D33" s="5"/>
      <c r="E33" s="33"/>
      <c r="F33" s="5"/>
      <c r="G33" s="5"/>
      <c r="H33" s="5"/>
      <c r="I33" s="5"/>
      <c r="J33" s="24"/>
      <c r="K33" s="24"/>
    </row>
    <row r="34" spans="1:11" ht="12.75">
      <c r="A34" s="31"/>
      <c r="B34" s="5"/>
      <c r="C34" s="5"/>
      <c r="D34" s="5"/>
      <c r="E34" s="33"/>
      <c r="F34" s="5"/>
      <c r="G34" s="5"/>
      <c r="H34" s="5"/>
      <c r="I34" s="5"/>
      <c r="J34" s="24"/>
      <c r="K34" s="24"/>
    </row>
    <row r="35" spans="1:11" ht="12.75">
      <c r="A35" s="31"/>
      <c r="B35" s="5"/>
      <c r="C35" s="5"/>
      <c r="D35" s="5"/>
      <c r="E35" s="5"/>
      <c r="F35" s="33"/>
      <c r="G35" s="33"/>
      <c r="H35" s="5"/>
      <c r="I35" s="5"/>
      <c r="J35" s="24"/>
      <c r="K35" s="24"/>
    </row>
    <row r="36" spans="1:11" ht="12.75">
      <c r="A36" s="31"/>
      <c r="B36" s="5"/>
      <c r="C36" s="5"/>
      <c r="D36" s="5"/>
      <c r="E36" s="33"/>
      <c r="F36" s="33"/>
      <c r="G36" s="33"/>
      <c r="H36" s="5"/>
      <c r="I36" s="5"/>
      <c r="J36" s="24"/>
      <c r="K36" s="24"/>
    </row>
    <row r="37" spans="1:11" ht="12.75">
      <c r="A37" s="31"/>
      <c r="B37" s="33"/>
      <c r="C37" s="5"/>
      <c r="D37" s="33"/>
      <c r="E37" s="33"/>
      <c r="F37" s="33"/>
      <c r="G37" s="33"/>
      <c r="H37" s="33"/>
      <c r="I37" s="5"/>
      <c r="J37" s="24"/>
      <c r="K37" s="24"/>
    </row>
    <row r="38" spans="1:11" ht="12.75">
      <c r="A38" s="31"/>
      <c r="B38" s="33"/>
      <c r="C38" s="5"/>
      <c r="D38" s="33"/>
      <c r="E38" s="33"/>
      <c r="F38" s="33"/>
      <c r="G38" s="33"/>
      <c r="H38" s="33"/>
      <c r="I38" s="5"/>
      <c r="J38" s="24"/>
      <c r="K38" s="24"/>
    </row>
    <row r="39" spans="1:11" ht="12.75">
      <c r="A39" s="31"/>
      <c r="B39" s="5"/>
      <c r="C39" s="5"/>
      <c r="D39" s="5"/>
      <c r="E39" s="5"/>
      <c r="F39" s="33"/>
      <c r="G39" s="33"/>
      <c r="H39" s="5"/>
      <c r="I39" s="5"/>
      <c r="J39" s="24"/>
      <c r="K39" s="24"/>
    </row>
    <row r="40" spans="1:11" ht="12.75">
      <c r="A40" s="31"/>
      <c r="B40" s="5"/>
      <c r="C40" s="5"/>
      <c r="D40" s="5"/>
      <c r="E40" s="5"/>
      <c r="F40" s="33"/>
      <c r="G40" s="33"/>
      <c r="H40" s="5"/>
      <c r="I40" s="5"/>
      <c r="J40" s="24"/>
      <c r="K40" s="24"/>
    </row>
    <row r="41" spans="1:11" ht="12.75">
      <c r="A41" s="31"/>
      <c r="B41" s="5"/>
      <c r="C41" s="5"/>
      <c r="D41" s="5"/>
      <c r="E41" s="5"/>
      <c r="F41" s="5"/>
      <c r="G41" s="5"/>
      <c r="H41" s="5"/>
      <c r="I41" s="5"/>
      <c r="J41" s="24"/>
      <c r="K41" s="24"/>
    </row>
    <row r="42" spans="1:11" ht="12.75">
      <c r="A42" s="31"/>
      <c r="B42" s="5"/>
      <c r="C42" s="5"/>
      <c r="D42" s="5"/>
      <c r="E42" s="5"/>
      <c r="F42" s="5"/>
      <c r="G42" s="5"/>
      <c r="H42" s="5"/>
      <c r="I42" s="5"/>
      <c r="J42" s="24"/>
      <c r="K42" s="24"/>
    </row>
    <row r="43" spans="1:1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</row>
    <row r="46" spans="1:1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</row>
    <row r="48" spans="1:1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</row>
  </sheetData>
  <sheetProtection/>
  <mergeCells count="5">
    <mergeCell ref="A23:I23"/>
    <mergeCell ref="A24:I24"/>
    <mergeCell ref="A25:A27"/>
    <mergeCell ref="B25:I25"/>
    <mergeCell ref="B26:I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16.421875" style="0" customWidth="1"/>
  </cols>
  <sheetData>
    <row r="1" spans="1:17" ht="12.75">
      <c r="A1" s="14" t="s">
        <v>589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9.25" customHeight="1">
      <c r="A3" s="14" t="s">
        <v>212</v>
      </c>
      <c r="B3" s="339" t="s">
        <v>150</v>
      </c>
      <c r="C3" s="339"/>
      <c r="D3" s="340" t="s">
        <v>222</v>
      </c>
      <c r="E3" s="340"/>
      <c r="F3" s="339" t="s">
        <v>152</v>
      </c>
      <c r="G3" s="339"/>
      <c r="H3" s="339" t="s">
        <v>153</v>
      </c>
      <c r="I3" s="339"/>
      <c r="J3" s="339" t="s">
        <v>154</v>
      </c>
      <c r="K3" s="339"/>
      <c r="L3" s="339" t="s">
        <v>219</v>
      </c>
      <c r="M3" s="339"/>
      <c r="N3" s="18" t="s">
        <v>155</v>
      </c>
      <c r="O3" s="339" t="s">
        <v>168</v>
      </c>
      <c r="P3" s="339"/>
      <c r="Q3" s="15"/>
    </row>
    <row r="4" spans="1:17" ht="12.75">
      <c r="A4" s="14"/>
      <c r="B4" s="17" t="s">
        <v>167</v>
      </c>
      <c r="C4" s="17" t="s">
        <v>227</v>
      </c>
      <c r="D4" s="17" t="s">
        <v>167</v>
      </c>
      <c r="E4" s="17" t="s">
        <v>227</v>
      </c>
      <c r="F4" s="17" t="s">
        <v>167</v>
      </c>
      <c r="G4" s="17" t="s">
        <v>227</v>
      </c>
      <c r="H4" s="17" t="s">
        <v>167</v>
      </c>
      <c r="I4" s="17" t="s">
        <v>227</v>
      </c>
      <c r="J4" s="17" t="s">
        <v>167</v>
      </c>
      <c r="K4" s="17" t="s">
        <v>227</v>
      </c>
      <c r="L4" s="17" t="s">
        <v>167</v>
      </c>
      <c r="M4" s="17" t="s">
        <v>227</v>
      </c>
      <c r="N4" s="17" t="s">
        <v>167</v>
      </c>
      <c r="O4" s="17" t="s">
        <v>167</v>
      </c>
      <c r="P4" s="17" t="s">
        <v>227</v>
      </c>
      <c r="Q4" s="55"/>
    </row>
    <row r="5" spans="1:17" ht="12.75">
      <c r="A5" s="23"/>
      <c r="B5" s="2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55"/>
    </row>
    <row r="6" spans="1:17" ht="12.75">
      <c r="A6" s="58" t="s">
        <v>170</v>
      </c>
      <c r="B6" s="56">
        <v>67.49168877530222</v>
      </c>
      <c r="C6" s="61">
        <v>1.814477451573891</v>
      </c>
      <c r="D6" s="56">
        <v>85.43071650095804</v>
      </c>
      <c r="E6" s="61">
        <v>2.0678763871792745</v>
      </c>
      <c r="F6" s="56">
        <v>53.60881099907226</v>
      </c>
      <c r="G6" s="61">
        <v>1.0998483086880577</v>
      </c>
      <c r="H6" s="56">
        <v>0.67230320516701</v>
      </c>
      <c r="I6" s="61">
        <v>1</v>
      </c>
      <c r="J6" s="56">
        <v>22.399282035770153</v>
      </c>
      <c r="K6" s="61">
        <v>1.118745230423171</v>
      </c>
      <c r="L6" s="61" t="s">
        <v>17</v>
      </c>
      <c r="M6" s="61" t="s">
        <v>17</v>
      </c>
      <c r="N6" s="56">
        <v>71.62973492223162</v>
      </c>
      <c r="O6" s="56">
        <v>97.5182466569131</v>
      </c>
      <c r="P6" s="61">
        <v>1.7403942727200987</v>
      </c>
      <c r="Q6" s="55"/>
    </row>
    <row r="7" spans="1:17" ht="12.75">
      <c r="A7" s="58" t="s">
        <v>156</v>
      </c>
      <c r="B7" s="56">
        <v>32.30229987232235</v>
      </c>
      <c r="C7" s="61">
        <v>1.7454456152884446</v>
      </c>
      <c r="D7" s="56">
        <v>96.55097982524758</v>
      </c>
      <c r="E7" s="61">
        <v>1.3706164663321274</v>
      </c>
      <c r="F7" s="56">
        <v>17.402014561022323</v>
      </c>
      <c r="G7" s="61">
        <v>1.1111295045442333</v>
      </c>
      <c r="H7" s="60" t="s">
        <v>17</v>
      </c>
      <c r="I7" s="67" t="s">
        <v>17</v>
      </c>
      <c r="J7" s="60" t="s">
        <v>17</v>
      </c>
      <c r="K7" s="67" t="s">
        <v>17</v>
      </c>
      <c r="L7" s="67" t="s">
        <v>17</v>
      </c>
      <c r="M7" s="67" t="s">
        <v>17</v>
      </c>
      <c r="N7" s="56">
        <v>76.97388665800095</v>
      </c>
      <c r="O7" s="56">
        <v>99.95426657429492</v>
      </c>
      <c r="P7" s="61">
        <v>1.400122213861057</v>
      </c>
      <c r="Q7" s="55"/>
    </row>
    <row r="8" spans="1:17" ht="12.75">
      <c r="A8" s="58" t="s">
        <v>157</v>
      </c>
      <c r="B8" s="56">
        <v>96.88092472215743</v>
      </c>
      <c r="C8" s="61">
        <v>2.4899411175128976</v>
      </c>
      <c r="D8" s="56">
        <v>81.97634812588178</v>
      </c>
      <c r="E8" s="61">
        <v>2.0518592006335634</v>
      </c>
      <c r="F8" s="56">
        <v>77.6977301914437</v>
      </c>
      <c r="G8" s="61">
        <v>1.3246971854039906</v>
      </c>
      <c r="H8" s="56">
        <v>2.6466485164262687</v>
      </c>
      <c r="I8" s="61">
        <v>1</v>
      </c>
      <c r="J8" s="56">
        <v>60.751421738235635</v>
      </c>
      <c r="K8" s="61">
        <v>1.2169397759359812</v>
      </c>
      <c r="L8" s="61" t="s">
        <v>17</v>
      </c>
      <c r="M8" s="61" t="s">
        <v>17</v>
      </c>
      <c r="N8" s="56">
        <v>86.4384616229061</v>
      </c>
      <c r="O8" s="56">
        <v>100.00323888157989</v>
      </c>
      <c r="P8" s="61">
        <v>1.8778530059042895</v>
      </c>
      <c r="Q8" s="55"/>
    </row>
    <row r="9" spans="1:17" ht="12.75">
      <c r="A9" s="58" t="s">
        <v>158</v>
      </c>
      <c r="B9" s="56">
        <v>82.7641189830785</v>
      </c>
      <c r="C9" s="61">
        <v>3.004675506716076</v>
      </c>
      <c r="D9" s="56">
        <v>84.38819326405458</v>
      </c>
      <c r="E9" s="61">
        <v>2.0352938576695525</v>
      </c>
      <c r="F9" s="56">
        <v>56.14216169905537</v>
      </c>
      <c r="G9" s="61">
        <v>1.5331817842236943</v>
      </c>
      <c r="H9" s="60" t="s">
        <v>17</v>
      </c>
      <c r="I9" s="67" t="s">
        <v>17</v>
      </c>
      <c r="J9" s="56">
        <v>49.413721265738296</v>
      </c>
      <c r="K9" s="61">
        <v>1.0522213210597937</v>
      </c>
      <c r="L9" s="61" t="s">
        <v>17</v>
      </c>
      <c r="M9" s="61" t="s">
        <v>17</v>
      </c>
      <c r="N9" s="56">
        <v>83.61673616336523</v>
      </c>
      <c r="O9" s="56">
        <v>85.5912200842471</v>
      </c>
      <c r="P9" s="61">
        <v>2.066219740955952</v>
      </c>
      <c r="Q9" s="55"/>
    </row>
    <row r="10" spans="1:17" ht="12.75">
      <c r="A10" s="58" t="s">
        <v>159</v>
      </c>
      <c r="B10" s="56">
        <v>93.0447542312011</v>
      </c>
      <c r="C10" s="61">
        <v>3.637016250030845</v>
      </c>
      <c r="D10" s="56">
        <v>85.61149694454296</v>
      </c>
      <c r="E10" s="61">
        <v>2.3327394517176328</v>
      </c>
      <c r="F10" s="56">
        <v>77.20318144675984</v>
      </c>
      <c r="G10" s="61">
        <v>1.7903536593658147</v>
      </c>
      <c r="H10" s="56">
        <v>1.934479232743688</v>
      </c>
      <c r="I10" s="61">
        <v>1</v>
      </c>
      <c r="J10" s="56">
        <v>71.534968969636</v>
      </c>
      <c r="K10" s="61">
        <v>1.2505992694427748</v>
      </c>
      <c r="L10" s="333">
        <v>1</v>
      </c>
      <c r="M10" s="61">
        <v>1</v>
      </c>
      <c r="N10" s="56">
        <v>91.84848573759669</v>
      </c>
      <c r="O10" s="56">
        <v>99.99964247553854</v>
      </c>
      <c r="P10" s="61">
        <v>2.3888866421153625</v>
      </c>
      <c r="Q10" s="55"/>
    </row>
    <row r="11" spans="1:17" ht="12.75">
      <c r="A11" s="58" t="s">
        <v>160</v>
      </c>
      <c r="B11" s="56">
        <v>55.745107831414586</v>
      </c>
      <c r="C11" s="61">
        <v>1.259985813026809</v>
      </c>
      <c r="D11" s="56">
        <v>79.10483958572704</v>
      </c>
      <c r="E11" s="61">
        <v>1.4744556017238886</v>
      </c>
      <c r="F11" s="56">
        <v>29.918174168226326</v>
      </c>
      <c r="G11" s="61">
        <v>1.1291931062966996</v>
      </c>
      <c r="H11" s="60" t="s">
        <v>17</v>
      </c>
      <c r="I11" s="67" t="s">
        <v>17</v>
      </c>
      <c r="J11" s="56">
        <v>7.782058530795662</v>
      </c>
      <c r="K11" s="61">
        <v>1</v>
      </c>
      <c r="L11" s="61" t="s">
        <v>17</v>
      </c>
      <c r="M11" s="61" t="s">
        <v>17</v>
      </c>
      <c r="N11" s="56">
        <v>64.16654922263183</v>
      </c>
      <c r="O11" s="56">
        <v>83.81114619323965</v>
      </c>
      <c r="P11" s="61">
        <v>1.3392903033338366</v>
      </c>
      <c r="Q11" s="55"/>
    </row>
    <row r="12" spans="1:17" ht="12.75">
      <c r="A12" s="58" t="s">
        <v>161</v>
      </c>
      <c r="B12" s="56">
        <v>92.63554761791019</v>
      </c>
      <c r="C12" s="61">
        <v>2.675209336529881</v>
      </c>
      <c r="D12" s="56">
        <v>86.40803117033937</v>
      </c>
      <c r="E12" s="61">
        <v>2.0136519457419992</v>
      </c>
      <c r="F12" s="56">
        <v>48.283484474956</v>
      </c>
      <c r="G12" s="61">
        <v>1.4769743157496045</v>
      </c>
      <c r="H12" s="60" t="s">
        <v>17</v>
      </c>
      <c r="I12" s="67" t="s">
        <v>17</v>
      </c>
      <c r="J12" s="56">
        <v>49.98607060996773</v>
      </c>
      <c r="K12" s="61">
        <v>1.0762011900885164</v>
      </c>
      <c r="L12" s="61" t="s">
        <v>17</v>
      </c>
      <c r="M12" s="61" t="s">
        <v>17</v>
      </c>
      <c r="N12" s="56">
        <v>76.21640923650442</v>
      </c>
      <c r="O12" s="56">
        <v>99.9783371209181</v>
      </c>
      <c r="P12" s="61">
        <v>1.9534124337716614</v>
      </c>
      <c r="Q12" s="55"/>
    </row>
    <row r="13" spans="1:17" ht="12.75">
      <c r="A13" s="58" t="s">
        <v>162</v>
      </c>
      <c r="B13" s="56">
        <v>72.89376279139582</v>
      </c>
      <c r="C13" s="61">
        <v>1.9981070520913904</v>
      </c>
      <c r="D13" s="56">
        <v>89.61002201901594</v>
      </c>
      <c r="E13" s="61">
        <v>2.1044214612269463</v>
      </c>
      <c r="F13" s="56">
        <v>66.19473328909102</v>
      </c>
      <c r="G13" s="61">
        <v>1.081457888654574</v>
      </c>
      <c r="H13" s="56">
        <v>27.32758388598947</v>
      </c>
      <c r="I13" s="61">
        <v>1</v>
      </c>
      <c r="J13" s="60" t="s">
        <v>17</v>
      </c>
      <c r="K13" s="67" t="s">
        <v>17</v>
      </c>
      <c r="L13" s="67" t="s">
        <v>17</v>
      </c>
      <c r="M13" s="67" t="s">
        <v>17</v>
      </c>
      <c r="N13" s="56">
        <v>4.96521386596415</v>
      </c>
      <c r="O13" s="56">
        <v>96.9495330452705</v>
      </c>
      <c r="P13" s="61">
        <v>1.731908923033608</v>
      </c>
      <c r="Q13" s="55"/>
    </row>
    <row r="14" spans="1:17" ht="12.75">
      <c r="A14" s="58" t="s">
        <v>163</v>
      </c>
      <c r="B14" s="56">
        <v>14.805264093900053</v>
      </c>
      <c r="C14" s="61">
        <v>1</v>
      </c>
      <c r="D14" s="56">
        <v>100</v>
      </c>
      <c r="E14" s="61">
        <v>1.1014934471197806</v>
      </c>
      <c r="F14" s="56">
        <v>14.805264093900053</v>
      </c>
      <c r="G14" s="61">
        <v>1</v>
      </c>
      <c r="H14" s="60" t="s">
        <v>17</v>
      </c>
      <c r="I14" s="67" t="s">
        <v>17</v>
      </c>
      <c r="J14" s="60" t="s">
        <v>17</v>
      </c>
      <c r="K14" s="67" t="s">
        <v>17</v>
      </c>
      <c r="L14" s="67" t="s">
        <v>17</v>
      </c>
      <c r="M14" s="67" t="s">
        <v>17</v>
      </c>
      <c r="N14" s="56">
        <v>14.805264093900053</v>
      </c>
      <c r="O14" s="56">
        <v>100</v>
      </c>
      <c r="P14" s="61">
        <v>1.0843678743349379</v>
      </c>
      <c r="Q14" s="55"/>
    </row>
    <row r="15" spans="1:17" ht="12.75">
      <c r="A15" s="58" t="s">
        <v>149</v>
      </c>
      <c r="B15" s="60" t="s">
        <v>17</v>
      </c>
      <c r="C15" s="62" t="s">
        <v>17</v>
      </c>
      <c r="D15" s="56">
        <v>18</v>
      </c>
      <c r="E15" s="61">
        <v>2</v>
      </c>
      <c r="F15" s="60" t="s">
        <v>17</v>
      </c>
      <c r="G15" s="67" t="s">
        <v>17</v>
      </c>
      <c r="H15" s="60" t="s">
        <v>17</v>
      </c>
      <c r="I15" s="67" t="s">
        <v>17</v>
      </c>
      <c r="J15" s="60" t="s">
        <v>17</v>
      </c>
      <c r="K15" s="67" t="s">
        <v>17</v>
      </c>
      <c r="L15" s="67" t="s">
        <v>17</v>
      </c>
      <c r="M15" s="67" t="s">
        <v>17</v>
      </c>
      <c r="N15" s="60" t="s">
        <v>17</v>
      </c>
      <c r="O15" s="56">
        <v>18</v>
      </c>
      <c r="P15" s="61">
        <v>2</v>
      </c>
      <c r="Q15" s="55"/>
    </row>
    <row r="16" spans="1:17" ht="12.75">
      <c r="A16" s="58" t="s">
        <v>228</v>
      </c>
      <c r="B16" s="60" t="s">
        <v>17</v>
      </c>
      <c r="C16" s="62" t="s">
        <v>17</v>
      </c>
      <c r="D16" s="56">
        <v>100</v>
      </c>
      <c r="E16" s="61">
        <v>1</v>
      </c>
      <c r="F16" s="60" t="s">
        <v>17</v>
      </c>
      <c r="G16" s="67" t="s">
        <v>17</v>
      </c>
      <c r="H16" s="60" t="s">
        <v>17</v>
      </c>
      <c r="I16" s="67" t="s">
        <v>17</v>
      </c>
      <c r="J16" s="60" t="s">
        <v>17</v>
      </c>
      <c r="K16" s="67" t="s">
        <v>17</v>
      </c>
      <c r="L16" s="67" t="s">
        <v>17</v>
      </c>
      <c r="M16" s="67" t="s">
        <v>17</v>
      </c>
      <c r="N16" s="60" t="s">
        <v>17</v>
      </c>
      <c r="O16" s="56">
        <v>100</v>
      </c>
      <c r="P16" s="61">
        <v>1</v>
      </c>
      <c r="Q16" s="55"/>
    </row>
    <row r="17" spans="1:17" ht="12.75">
      <c r="A17" s="57" t="s">
        <v>164</v>
      </c>
      <c r="B17" s="60" t="s">
        <v>17</v>
      </c>
      <c r="C17" s="63" t="s">
        <v>17</v>
      </c>
      <c r="D17" s="60" t="s">
        <v>17</v>
      </c>
      <c r="E17" s="67" t="s">
        <v>17</v>
      </c>
      <c r="F17" s="60" t="s">
        <v>17</v>
      </c>
      <c r="G17" s="67" t="s">
        <v>17</v>
      </c>
      <c r="H17" s="60" t="s">
        <v>17</v>
      </c>
      <c r="I17" s="67" t="s">
        <v>17</v>
      </c>
      <c r="J17" s="60" t="s">
        <v>17</v>
      </c>
      <c r="K17" s="67" t="s">
        <v>17</v>
      </c>
      <c r="L17" s="67" t="s">
        <v>17</v>
      </c>
      <c r="M17" s="67" t="s">
        <v>17</v>
      </c>
      <c r="N17" s="60" t="s">
        <v>17</v>
      </c>
      <c r="O17" s="60" t="s">
        <v>17</v>
      </c>
      <c r="P17" s="67" t="s">
        <v>17</v>
      </c>
      <c r="Q17" s="55"/>
    </row>
    <row r="18" spans="1:17" ht="12.75">
      <c r="A18" s="58" t="s">
        <v>165</v>
      </c>
      <c r="B18" s="56">
        <v>86.42143321629703</v>
      </c>
      <c r="C18" s="61">
        <v>7.961136203402972</v>
      </c>
      <c r="D18" s="56">
        <v>100</v>
      </c>
      <c r="E18" s="61">
        <v>3.8975705887394962</v>
      </c>
      <c r="F18" s="56">
        <v>52.95506119117466</v>
      </c>
      <c r="G18" s="61">
        <v>1.8304698820120058</v>
      </c>
      <c r="H18" s="56">
        <v>20.23686426662424</v>
      </c>
      <c r="I18" s="61">
        <v>1</v>
      </c>
      <c r="J18" s="60" t="s">
        <v>17</v>
      </c>
      <c r="K18" s="67" t="s">
        <v>17</v>
      </c>
      <c r="L18" s="67" t="s">
        <v>17</v>
      </c>
      <c r="M18" s="67" t="s">
        <v>17</v>
      </c>
      <c r="N18" s="56">
        <v>78.62130170838256</v>
      </c>
      <c r="O18" s="56">
        <v>100</v>
      </c>
      <c r="P18" s="61">
        <v>4.924176435314122</v>
      </c>
      <c r="Q18" s="55"/>
    </row>
    <row r="19" spans="1:17" ht="12.75">
      <c r="A19" s="58" t="s">
        <v>248</v>
      </c>
      <c r="B19" s="56">
        <v>96.84713796022363</v>
      </c>
      <c r="C19" s="61">
        <v>4.6348172725252486</v>
      </c>
      <c r="D19" s="56">
        <v>93.37898971646966</v>
      </c>
      <c r="E19" s="61">
        <v>2.588383874366928</v>
      </c>
      <c r="F19" s="56">
        <v>4.672089688923606</v>
      </c>
      <c r="G19" s="61">
        <v>1.260293813366439</v>
      </c>
      <c r="H19" s="56">
        <v>14.456846973368698</v>
      </c>
      <c r="I19" s="61">
        <v>1</v>
      </c>
      <c r="J19" s="60" t="s">
        <v>17</v>
      </c>
      <c r="K19" s="67" t="s">
        <v>17</v>
      </c>
      <c r="L19" s="67" t="s">
        <v>17</v>
      </c>
      <c r="M19" s="67" t="s">
        <v>17</v>
      </c>
      <c r="N19" s="56">
        <v>79.66439278414855</v>
      </c>
      <c r="O19" s="56">
        <v>96.73306090210343</v>
      </c>
      <c r="P19" s="61">
        <v>3.4892734101299783</v>
      </c>
      <c r="Q19" s="55"/>
    </row>
    <row r="20" spans="1:17" ht="12.75">
      <c r="A20" s="58" t="s">
        <v>217</v>
      </c>
      <c r="B20" s="56">
        <v>94.59833346688285</v>
      </c>
      <c r="C20" s="61">
        <v>9.744696357261542</v>
      </c>
      <c r="D20" s="56">
        <v>90.76223845003851</v>
      </c>
      <c r="E20" s="61">
        <v>2.861485836353714</v>
      </c>
      <c r="F20" s="56">
        <v>15.72078977142056</v>
      </c>
      <c r="G20" s="61">
        <v>1.3785893605694683</v>
      </c>
      <c r="H20" s="56">
        <v>10.340344901089903</v>
      </c>
      <c r="I20" s="61">
        <v>1</v>
      </c>
      <c r="J20" s="56">
        <v>0.5307636470074222</v>
      </c>
      <c r="K20" s="61">
        <v>1</v>
      </c>
      <c r="L20" s="61" t="s">
        <v>17</v>
      </c>
      <c r="M20" s="61" t="s">
        <v>17</v>
      </c>
      <c r="N20" s="56">
        <v>46.31049817091989</v>
      </c>
      <c r="O20" s="56">
        <v>100.08362693561703</v>
      </c>
      <c r="P20" s="61">
        <v>5.796557957596091</v>
      </c>
      <c r="Q20" s="55"/>
    </row>
    <row r="21" spans="1:17" ht="12.75">
      <c r="A21" s="23"/>
      <c r="B21" s="15"/>
      <c r="C21" s="64"/>
      <c r="D21" s="15"/>
      <c r="E21" s="64"/>
      <c r="F21" s="15"/>
      <c r="G21" s="64"/>
      <c r="H21" s="15"/>
      <c r="I21" s="64"/>
      <c r="J21" s="15"/>
      <c r="K21" s="64"/>
      <c r="L21" s="64"/>
      <c r="M21" s="64"/>
      <c r="N21" s="15"/>
      <c r="O21" s="15"/>
      <c r="P21" s="64"/>
      <c r="Q21" s="55"/>
    </row>
    <row r="22" spans="1:17" ht="12.75">
      <c r="A22" s="15"/>
      <c r="B22" s="29"/>
      <c r="C22" s="65"/>
      <c r="D22" s="29"/>
      <c r="E22" s="65"/>
      <c r="F22" s="29"/>
      <c r="G22" s="65"/>
      <c r="H22" s="29"/>
      <c r="I22" s="65"/>
      <c r="J22" s="29"/>
      <c r="K22" s="65"/>
      <c r="L22" s="65"/>
      <c r="M22" s="65"/>
      <c r="N22" s="29"/>
      <c r="O22" s="29"/>
      <c r="P22" s="65"/>
      <c r="Q22" s="55"/>
    </row>
    <row r="23" spans="1:17" ht="13.5">
      <c r="A23" s="30" t="s">
        <v>166</v>
      </c>
      <c r="B23" s="59">
        <v>80.62351587242402</v>
      </c>
      <c r="C23" s="66">
        <v>4.127909812165983</v>
      </c>
      <c r="D23" s="59">
        <v>85.54216423297444</v>
      </c>
      <c r="E23" s="66">
        <v>2.2230725182916053</v>
      </c>
      <c r="F23" s="59">
        <v>57.08433497521375</v>
      </c>
      <c r="G23" s="66">
        <v>1.3546929383688548</v>
      </c>
      <c r="H23" s="87">
        <v>2.755197287030008</v>
      </c>
      <c r="I23" s="66">
        <v>1</v>
      </c>
      <c r="J23" s="87">
        <v>37.017430873899855</v>
      </c>
      <c r="K23" s="66">
        <v>1.192357624600115</v>
      </c>
      <c r="L23" s="334">
        <v>1</v>
      </c>
      <c r="M23" s="66">
        <v>1</v>
      </c>
      <c r="N23" s="59">
        <v>75.62878808533726</v>
      </c>
      <c r="O23" s="59">
        <v>97.91203026459107</v>
      </c>
      <c r="P23" s="66">
        <v>2.5368490540235653</v>
      </c>
      <c r="Q23" s="55"/>
    </row>
    <row r="24" spans="1:17" ht="12.75">
      <c r="A24" s="1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2.75">
      <c r="A25" s="1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2.75">
      <c r="A26" s="15"/>
      <c r="B26" s="55"/>
      <c r="C26" s="55"/>
      <c r="D26" s="55"/>
      <c r="E26" s="55"/>
      <c r="F26" s="55"/>
      <c r="G26" s="55"/>
      <c r="H26" s="2"/>
      <c r="I26" s="2"/>
      <c r="J26" s="55"/>
      <c r="K26" s="55"/>
      <c r="L26" s="55"/>
      <c r="M26" s="55"/>
      <c r="N26" s="55"/>
      <c r="O26" s="55"/>
      <c r="P26" s="55"/>
      <c r="Q26" s="55"/>
    </row>
    <row r="28" spans="1:8" ht="12.75">
      <c r="A28" s="110"/>
      <c r="B28" s="110"/>
      <c r="C28" s="110"/>
      <c r="D28" s="110"/>
      <c r="E28" s="110"/>
      <c r="F28" s="110"/>
      <c r="G28" s="110"/>
      <c r="H28" s="110"/>
    </row>
    <row r="29" spans="1:8" ht="12.75">
      <c r="A29" s="107"/>
      <c r="B29" s="3"/>
      <c r="C29" s="3"/>
      <c r="D29" s="3"/>
      <c r="E29" s="3"/>
      <c r="F29" s="3"/>
      <c r="G29" s="3"/>
      <c r="H29" s="110"/>
    </row>
    <row r="30" spans="1:8" ht="12.75">
      <c r="A30" s="108"/>
      <c r="B30" s="3"/>
      <c r="C30" s="3"/>
      <c r="D30" s="3"/>
      <c r="E30" s="3"/>
      <c r="F30" s="3"/>
      <c r="G30" s="3"/>
      <c r="H30" s="110"/>
    </row>
    <row r="31" spans="1:8" ht="12.75">
      <c r="A31" s="109"/>
      <c r="B31" s="4"/>
      <c r="C31" s="3"/>
      <c r="D31" s="3"/>
      <c r="E31" s="3"/>
      <c r="F31" s="3"/>
      <c r="G31" s="3"/>
      <c r="H31" s="110"/>
    </row>
    <row r="32" spans="1:8" ht="12.75">
      <c r="A32" s="3"/>
      <c r="B32" s="4"/>
      <c r="C32" s="3"/>
      <c r="D32" s="3"/>
      <c r="E32" s="3"/>
      <c r="F32" s="3"/>
      <c r="G32" s="3"/>
      <c r="H32" s="110"/>
    </row>
    <row r="33" spans="1:8" ht="12.75">
      <c r="A33" s="3"/>
      <c r="B33" s="4"/>
      <c r="C33" s="4"/>
      <c r="D33" s="4"/>
      <c r="E33" s="4"/>
      <c r="F33" s="4"/>
      <c r="G33" s="4"/>
      <c r="H33" s="110"/>
    </row>
    <row r="34" spans="1:8" ht="12.75">
      <c r="A34" s="111"/>
      <c r="B34" s="111"/>
      <c r="C34" s="111"/>
      <c r="D34" s="111"/>
      <c r="E34" s="111"/>
      <c r="F34" s="111"/>
      <c r="G34" s="111"/>
      <c r="H34" s="111"/>
    </row>
    <row r="35" spans="1:20" ht="12.75">
      <c r="A35" s="338"/>
      <c r="B35" s="338"/>
      <c r="C35" s="338"/>
      <c r="D35" s="338"/>
      <c r="E35" s="338"/>
      <c r="F35" s="338"/>
      <c r="G35" s="338"/>
      <c r="H35" s="338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2.75">
      <c r="A36" s="2"/>
      <c r="B36" s="2"/>
      <c r="C36" s="2"/>
      <c r="D36" s="2"/>
      <c r="E36" s="2"/>
      <c r="F36" s="2"/>
      <c r="G36" s="2"/>
      <c r="H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2.75">
      <c r="A37" s="2"/>
      <c r="B37" s="2"/>
      <c r="C37" s="2"/>
      <c r="D37" s="2"/>
      <c r="E37" s="2"/>
      <c r="F37" s="2"/>
      <c r="G37" s="2"/>
      <c r="H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2.75">
      <c r="A38" s="2"/>
      <c r="B38" s="2"/>
      <c r="C38" s="2"/>
      <c r="D38" s="2"/>
      <c r="E38" s="2"/>
      <c r="F38" s="2"/>
      <c r="G38" s="2"/>
      <c r="H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>
      <c r="A39" s="2"/>
      <c r="B39" s="2"/>
      <c r="C39" s="2"/>
      <c r="D39" s="2"/>
      <c r="E39" s="2"/>
      <c r="F39" s="2"/>
      <c r="G39" s="2"/>
      <c r="H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2.75">
      <c r="A40" s="2"/>
      <c r="B40" s="2"/>
      <c r="C40" s="2"/>
      <c r="D40" s="2"/>
      <c r="E40" s="2"/>
      <c r="F40" s="2"/>
      <c r="G40" s="2"/>
      <c r="H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2.75">
      <c r="A41" s="2"/>
      <c r="B41" s="2"/>
      <c r="C41" s="2"/>
      <c r="D41" s="2"/>
      <c r="E41" s="2"/>
      <c r="F41" s="2"/>
      <c r="G41" s="2"/>
      <c r="H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2.75">
      <c r="A42" s="2"/>
      <c r="B42" s="2"/>
      <c r="C42" s="2"/>
      <c r="D42" s="2"/>
      <c r="E42" s="2"/>
      <c r="F42" s="2"/>
      <c r="G42" s="2"/>
      <c r="H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2.75">
      <c r="A43" s="2"/>
      <c r="B43" s="2"/>
      <c r="C43" s="2"/>
      <c r="D43" s="2"/>
      <c r="E43" s="2"/>
      <c r="F43" s="2"/>
      <c r="G43" s="2"/>
      <c r="H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2.75">
      <c r="A44" s="2"/>
      <c r="B44" s="2"/>
      <c r="C44" s="2"/>
      <c r="D44" s="2"/>
      <c r="E44" s="2"/>
      <c r="F44" s="2"/>
      <c r="G44" s="2"/>
      <c r="H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2.75">
      <c r="A45" s="2"/>
      <c r="B45" s="2"/>
      <c r="C45" s="2"/>
      <c r="D45" s="2"/>
      <c r="E45" s="2"/>
      <c r="F45" s="2"/>
      <c r="G45" s="2"/>
      <c r="H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2.75">
      <c r="A46" s="2"/>
      <c r="B46" s="2"/>
      <c r="C46" s="2"/>
      <c r="D46" s="2"/>
      <c r="E46" s="2"/>
      <c r="F46" s="2"/>
      <c r="G46" s="2"/>
      <c r="H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2.75">
      <c r="A47" s="2"/>
      <c r="B47" s="2"/>
      <c r="C47" s="2"/>
      <c r="D47" s="2"/>
      <c r="E47" s="2"/>
      <c r="F47" s="2"/>
      <c r="G47" s="2"/>
      <c r="H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2.75">
      <c r="A48" s="2"/>
      <c r="B48" s="2"/>
      <c r="C48" s="2"/>
      <c r="D48" s="2"/>
      <c r="E48" s="2"/>
      <c r="F48" s="2"/>
      <c r="G48" s="2"/>
      <c r="H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2.75">
      <c r="A49" s="2"/>
      <c r="B49" s="2"/>
      <c r="C49" s="2"/>
      <c r="D49" s="2"/>
      <c r="E49" s="2"/>
      <c r="F49" s="2"/>
      <c r="G49" s="2"/>
      <c r="H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2.75">
      <c r="A50" s="2"/>
      <c r="B50" s="2"/>
      <c r="C50" s="2"/>
      <c r="D50" s="2"/>
      <c r="E50" s="2"/>
      <c r="F50" s="2"/>
      <c r="G50" s="2"/>
      <c r="H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2.75">
      <c r="A51" s="2"/>
      <c r="B51" s="2"/>
      <c r="C51" s="2"/>
      <c r="D51" s="2"/>
      <c r="E51" s="2"/>
      <c r="F51" s="2"/>
      <c r="G51" s="2"/>
      <c r="H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8" ht="12.75">
      <c r="A52" s="24"/>
      <c r="B52" s="24"/>
      <c r="C52" s="24"/>
      <c r="D52" s="24"/>
      <c r="E52" s="24"/>
      <c r="F52" s="24"/>
      <c r="G52" s="24"/>
      <c r="H52" s="24"/>
    </row>
    <row r="53" spans="1:8" ht="12.75">
      <c r="A53" s="24"/>
      <c r="B53" s="24"/>
      <c r="C53" s="24"/>
      <c r="D53" s="24"/>
      <c r="E53" s="24"/>
      <c r="F53" s="24"/>
      <c r="G53" s="24"/>
      <c r="H53" s="24"/>
    </row>
    <row r="54" spans="1:8" ht="12.75">
      <c r="A54" s="24"/>
      <c r="B54" s="24"/>
      <c r="C54" s="24"/>
      <c r="D54" s="24"/>
      <c r="E54" s="24"/>
      <c r="F54" s="24"/>
      <c r="G54" s="24"/>
      <c r="H54" s="24"/>
    </row>
  </sheetData>
  <sheetProtection/>
  <mergeCells count="7">
    <mergeCell ref="J3:K3"/>
    <mergeCell ref="O3:P3"/>
    <mergeCell ref="B3:C3"/>
    <mergeCell ref="D3:E3"/>
    <mergeCell ref="F3:G3"/>
    <mergeCell ref="H3:I3"/>
    <mergeCell ref="L3:M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50"/>
  <sheetViews>
    <sheetView zoomScale="75" zoomScaleNormal="75" zoomScalePageLayoutView="0" workbookViewId="0" topLeftCell="A1">
      <selection activeCell="S192" sqref="R191:S192"/>
    </sheetView>
  </sheetViews>
  <sheetFormatPr defaultColWidth="9.140625" defaultRowHeight="12.75"/>
  <cols>
    <col min="1" max="1" width="39.140625" style="0" customWidth="1"/>
    <col min="2" max="2" width="13.8515625" style="0" bestFit="1" customWidth="1"/>
    <col min="3" max="3" width="12.140625" style="0" customWidth="1"/>
    <col min="4" max="4" width="13.8515625" style="0" bestFit="1" customWidth="1"/>
    <col min="5" max="5" width="12.140625" style="0" bestFit="1" customWidth="1"/>
    <col min="6" max="6" width="13.8515625" style="0" bestFit="1" customWidth="1"/>
    <col min="7" max="8" width="12.140625" style="0" bestFit="1" customWidth="1"/>
    <col min="9" max="9" width="9.8515625" style="0" bestFit="1" customWidth="1"/>
    <col min="10" max="10" width="9.421875" style="0" bestFit="1" customWidth="1"/>
    <col min="11" max="11" width="8.140625" style="0" customWidth="1"/>
    <col min="12" max="12" width="9.421875" style="0" bestFit="1" customWidth="1"/>
    <col min="13" max="13" width="9.57421875" style="0" customWidth="1"/>
    <col min="14" max="14" width="10.28125" style="0" customWidth="1"/>
    <col min="15" max="15" width="11.28125" style="0" customWidth="1"/>
    <col min="16" max="16" width="12.00390625" style="0" customWidth="1"/>
    <col min="19" max="19" width="45.8515625" style="0" customWidth="1"/>
  </cols>
  <sheetData>
    <row r="1" spans="1:17" ht="12.75">
      <c r="A1" s="14" t="s">
        <v>241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8" ht="12.75">
      <c r="A2" s="1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15"/>
      <c r="B3" s="74" t="s">
        <v>1</v>
      </c>
      <c r="C3" s="74" t="s">
        <v>2</v>
      </c>
      <c r="D3" s="74" t="s">
        <v>3</v>
      </c>
      <c r="E3" s="74" t="s">
        <v>1</v>
      </c>
      <c r="F3" s="74" t="s">
        <v>3</v>
      </c>
      <c r="G3" s="74" t="s">
        <v>1</v>
      </c>
      <c r="H3" s="74" t="s">
        <v>3</v>
      </c>
      <c r="I3" s="74" t="s">
        <v>4</v>
      </c>
      <c r="J3" s="74" t="s">
        <v>5</v>
      </c>
      <c r="K3" s="74"/>
      <c r="L3" s="74" t="s">
        <v>1</v>
      </c>
      <c r="M3" s="74" t="s">
        <v>6</v>
      </c>
      <c r="N3" s="74" t="s">
        <v>7</v>
      </c>
      <c r="O3" s="74" t="s">
        <v>8</v>
      </c>
      <c r="P3" s="74"/>
      <c r="Q3" s="55"/>
      <c r="R3" s="55"/>
    </row>
    <row r="4" spans="1:18" ht="12.75">
      <c r="A4" s="14" t="s">
        <v>229</v>
      </c>
      <c r="B4" s="74" t="s">
        <v>9</v>
      </c>
      <c r="C4" s="74" t="s">
        <v>9</v>
      </c>
      <c r="D4" s="74" t="s">
        <v>9</v>
      </c>
      <c r="E4" s="74" t="s">
        <v>10</v>
      </c>
      <c r="F4" s="74" t="s">
        <v>10</v>
      </c>
      <c r="G4" s="74" t="s">
        <v>11</v>
      </c>
      <c r="H4" s="74" t="s">
        <v>11</v>
      </c>
      <c r="I4" s="74" t="s">
        <v>12</v>
      </c>
      <c r="J4" s="74" t="s">
        <v>13</v>
      </c>
      <c r="K4" s="74" t="s">
        <v>149</v>
      </c>
      <c r="L4" s="74" t="s">
        <v>14</v>
      </c>
      <c r="M4" s="74" t="s">
        <v>15</v>
      </c>
      <c r="N4" s="74" t="s">
        <v>15</v>
      </c>
      <c r="O4" s="74" t="s">
        <v>15</v>
      </c>
      <c r="P4" s="74" t="s">
        <v>16</v>
      </c>
      <c r="Q4" s="18"/>
      <c r="R4" s="55"/>
    </row>
    <row r="5" spans="1:18" ht="12.75">
      <c r="A5" s="15"/>
      <c r="Q5" s="55"/>
      <c r="R5" s="18"/>
    </row>
    <row r="6" spans="1:18" ht="13.5">
      <c r="A6" s="68" t="s">
        <v>230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34" ht="12.75">
      <c r="A7" s="15" t="s">
        <v>186</v>
      </c>
      <c r="B7" s="19">
        <v>1253</v>
      </c>
      <c r="C7" s="26" t="s">
        <v>17</v>
      </c>
      <c r="D7" s="26">
        <v>303</v>
      </c>
      <c r="E7" s="26">
        <v>157</v>
      </c>
      <c r="F7" s="19">
        <v>1781</v>
      </c>
      <c r="G7" s="26">
        <v>54</v>
      </c>
      <c r="H7" s="26">
        <v>386</v>
      </c>
      <c r="I7" s="26">
        <v>257</v>
      </c>
      <c r="J7" s="26" t="s">
        <v>17</v>
      </c>
      <c r="K7" s="26" t="s">
        <v>17</v>
      </c>
      <c r="L7" s="26" t="s">
        <v>17</v>
      </c>
      <c r="M7" s="26">
        <v>49</v>
      </c>
      <c r="N7" s="26">
        <v>8</v>
      </c>
      <c r="O7" s="26">
        <v>317</v>
      </c>
      <c r="P7" s="19">
        <v>4565</v>
      </c>
      <c r="Q7" s="55"/>
      <c r="R7" s="55"/>
      <c r="T7" s="1"/>
      <c r="X7" s="1"/>
      <c r="AH7" s="1"/>
    </row>
    <row r="8" spans="1:34" ht="12.75">
      <c r="A8" s="15" t="s">
        <v>18</v>
      </c>
      <c r="B8" s="26">
        <v>572</v>
      </c>
      <c r="C8" s="26" t="s">
        <v>17</v>
      </c>
      <c r="D8" s="26">
        <v>832</v>
      </c>
      <c r="E8" s="26" t="s">
        <v>17</v>
      </c>
      <c r="F8" s="19">
        <v>2496</v>
      </c>
      <c r="G8" s="26" t="s">
        <v>17</v>
      </c>
      <c r="H8" s="26">
        <v>84</v>
      </c>
      <c r="I8" s="26" t="s">
        <v>17</v>
      </c>
      <c r="J8" s="26">
        <v>8</v>
      </c>
      <c r="K8" s="26" t="s">
        <v>17</v>
      </c>
      <c r="L8" s="26" t="s">
        <v>17</v>
      </c>
      <c r="M8" s="26" t="s">
        <v>17</v>
      </c>
      <c r="N8" s="26" t="s">
        <v>17</v>
      </c>
      <c r="O8" s="26" t="s">
        <v>17</v>
      </c>
      <c r="P8" s="19">
        <v>3993</v>
      </c>
      <c r="Q8" s="55"/>
      <c r="R8" s="28"/>
      <c r="X8" s="1"/>
      <c r="AH8" s="1"/>
    </row>
    <row r="9" spans="1:34" ht="12.75">
      <c r="A9" s="15" t="s">
        <v>19</v>
      </c>
      <c r="B9" s="26">
        <v>704</v>
      </c>
      <c r="C9" s="26" t="s">
        <v>17</v>
      </c>
      <c r="D9" s="26">
        <v>395</v>
      </c>
      <c r="E9" s="26" t="s">
        <v>17</v>
      </c>
      <c r="F9" s="19">
        <v>1433</v>
      </c>
      <c r="G9" s="26">
        <v>10</v>
      </c>
      <c r="H9" s="26">
        <v>21</v>
      </c>
      <c r="I9" s="26" t="s">
        <v>17</v>
      </c>
      <c r="J9" s="26" t="s">
        <v>17</v>
      </c>
      <c r="K9" s="26" t="s">
        <v>17</v>
      </c>
      <c r="L9" s="26" t="s">
        <v>17</v>
      </c>
      <c r="M9" s="26" t="s">
        <v>17</v>
      </c>
      <c r="N9" s="26" t="s">
        <v>17</v>
      </c>
      <c r="O9" s="26" t="s">
        <v>17</v>
      </c>
      <c r="P9" s="19">
        <v>2562</v>
      </c>
      <c r="Q9" s="55"/>
      <c r="R9" s="28"/>
      <c r="X9" s="1"/>
      <c r="AH9" s="1"/>
    </row>
    <row r="10" spans="1:18" ht="12.75">
      <c r="A10" s="15" t="s">
        <v>20</v>
      </c>
      <c r="B10" s="26">
        <v>221</v>
      </c>
      <c r="C10" s="26" t="s">
        <v>17</v>
      </c>
      <c r="D10" s="26">
        <v>229</v>
      </c>
      <c r="E10" s="26">
        <v>267</v>
      </c>
      <c r="F10" s="26" t="s">
        <v>17</v>
      </c>
      <c r="G10" s="26" t="s">
        <v>17</v>
      </c>
      <c r="H10" s="26" t="s">
        <v>17</v>
      </c>
      <c r="I10" s="26" t="s">
        <v>17</v>
      </c>
      <c r="J10" s="26" t="s">
        <v>17</v>
      </c>
      <c r="K10" s="26" t="s">
        <v>17</v>
      </c>
      <c r="L10" s="26" t="s">
        <v>17</v>
      </c>
      <c r="M10" s="26" t="s">
        <v>17</v>
      </c>
      <c r="N10" s="26" t="s">
        <v>17</v>
      </c>
      <c r="O10" s="26" t="s">
        <v>17</v>
      </c>
      <c r="P10" s="26">
        <v>716</v>
      </c>
      <c r="Q10" s="55"/>
      <c r="R10" s="55"/>
    </row>
    <row r="11" spans="1:18" ht="12.75">
      <c r="A11" s="15" t="s">
        <v>21</v>
      </c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>
        <v>17</v>
      </c>
      <c r="O11" s="26">
        <v>368</v>
      </c>
      <c r="P11" s="26">
        <v>385</v>
      </c>
      <c r="Q11" s="55"/>
      <c r="R11" s="55"/>
    </row>
    <row r="12" spans="1:34" ht="12.75">
      <c r="A12" s="15" t="s">
        <v>22</v>
      </c>
      <c r="B12" s="26">
        <v>137</v>
      </c>
      <c r="C12" s="26" t="s">
        <v>17</v>
      </c>
      <c r="D12" s="26">
        <v>10</v>
      </c>
      <c r="E12" s="26">
        <v>281</v>
      </c>
      <c r="F12" s="19">
        <v>1593</v>
      </c>
      <c r="G12" s="26" t="s">
        <v>17</v>
      </c>
      <c r="H12" s="26" t="s">
        <v>17</v>
      </c>
      <c r="I12" s="26" t="s">
        <v>17</v>
      </c>
      <c r="J12" s="26" t="s">
        <v>17</v>
      </c>
      <c r="K12" s="26" t="s">
        <v>17</v>
      </c>
      <c r="L12" s="26" t="s">
        <v>17</v>
      </c>
      <c r="M12" s="26" t="s">
        <v>17</v>
      </c>
      <c r="N12" s="26" t="s">
        <v>17</v>
      </c>
      <c r="O12" s="26" t="s">
        <v>17</v>
      </c>
      <c r="P12" s="19">
        <v>2021</v>
      </c>
      <c r="Q12" s="55"/>
      <c r="R12" s="55"/>
      <c r="X12" s="1"/>
      <c r="AH12" s="1"/>
    </row>
    <row r="13" spans="1:34" ht="12.75">
      <c r="A13" s="15" t="s">
        <v>23</v>
      </c>
      <c r="B13" s="26">
        <v>684</v>
      </c>
      <c r="C13" s="26" t="s">
        <v>17</v>
      </c>
      <c r="D13" s="19">
        <v>1445</v>
      </c>
      <c r="E13" s="26">
        <v>39</v>
      </c>
      <c r="F13" s="26">
        <v>423</v>
      </c>
      <c r="G13" s="26" t="s">
        <v>17</v>
      </c>
      <c r="H13" s="26" t="s">
        <v>17</v>
      </c>
      <c r="I13" s="26">
        <v>47</v>
      </c>
      <c r="J13" s="26" t="s">
        <v>17</v>
      </c>
      <c r="K13" s="26" t="s">
        <v>17</v>
      </c>
      <c r="L13" s="26" t="s">
        <v>17</v>
      </c>
      <c r="M13" s="26" t="s">
        <v>17</v>
      </c>
      <c r="N13" s="26" t="s">
        <v>17</v>
      </c>
      <c r="O13" s="26" t="s">
        <v>17</v>
      </c>
      <c r="P13" s="19">
        <v>2638</v>
      </c>
      <c r="Q13" s="55"/>
      <c r="R13" s="55"/>
      <c r="V13" s="1"/>
      <c r="AH13" s="1"/>
    </row>
    <row r="14" spans="1:34" ht="12.75">
      <c r="A14" s="15" t="s">
        <v>24</v>
      </c>
      <c r="B14" s="19">
        <v>4764</v>
      </c>
      <c r="C14" s="26">
        <v>49</v>
      </c>
      <c r="D14" s="19">
        <v>2519</v>
      </c>
      <c r="E14" s="26">
        <v>503</v>
      </c>
      <c r="F14" s="19">
        <v>9807</v>
      </c>
      <c r="G14" s="26" t="s">
        <v>17</v>
      </c>
      <c r="H14" s="26">
        <v>520</v>
      </c>
      <c r="I14" s="26" t="s">
        <v>17</v>
      </c>
      <c r="J14" s="26" t="s">
        <v>17</v>
      </c>
      <c r="K14" s="26" t="s">
        <v>17</v>
      </c>
      <c r="L14" s="26" t="s">
        <v>17</v>
      </c>
      <c r="M14" s="26" t="s">
        <v>17</v>
      </c>
      <c r="N14" s="26" t="s">
        <v>17</v>
      </c>
      <c r="O14" s="26">
        <v>343</v>
      </c>
      <c r="P14" s="19">
        <v>18506</v>
      </c>
      <c r="Q14" s="55"/>
      <c r="R14" s="28"/>
      <c r="T14" s="1"/>
      <c r="V14" s="1"/>
      <c r="X14" s="1"/>
      <c r="AH14" s="1"/>
    </row>
    <row r="15" spans="1:34" ht="12.75">
      <c r="A15" s="15" t="s">
        <v>185</v>
      </c>
      <c r="B15" s="26">
        <v>494</v>
      </c>
      <c r="C15" s="26" t="s">
        <v>17</v>
      </c>
      <c r="D15" s="26">
        <v>242</v>
      </c>
      <c r="E15" s="26">
        <v>9</v>
      </c>
      <c r="F15" s="26">
        <v>964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19">
        <v>1709</v>
      </c>
      <c r="Q15" s="55"/>
      <c r="R15" s="28"/>
      <c r="AH15" s="1"/>
    </row>
    <row r="16" spans="1:34" ht="12.75">
      <c r="A16" s="15" t="s">
        <v>25</v>
      </c>
      <c r="B16" s="19">
        <v>1462</v>
      </c>
      <c r="C16" s="26">
        <v>54</v>
      </c>
      <c r="D16" s="26">
        <v>125</v>
      </c>
      <c r="E16" s="26" t="s">
        <v>17</v>
      </c>
      <c r="F16" s="26" t="s">
        <v>17</v>
      </c>
      <c r="G16" s="26" t="s">
        <v>17</v>
      </c>
      <c r="H16" s="26" t="s">
        <v>17</v>
      </c>
      <c r="I16" s="26" t="s">
        <v>17</v>
      </c>
      <c r="J16" s="26" t="s">
        <v>17</v>
      </c>
      <c r="K16" s="26" t="s">
        <v>17</v>
      </c>
      <c r="L16" s="26" t="s">
        <v>17</v>
      </c>
      <c r="M16" s="26" t="s">
        <v>17</v>
      </c>
      <c r="N16" s="26" t="s">
        <v>17</v>
      </c>
      <c r="O16" s="26" t="s">
        <v>17</v>
      </c>
      <c r="P16" s="19">
        <v>1641</v>
      </c>
      <c r="Q16" s="55"/>
      <c r="R16" s="55"/>
      <c r="T16" s="1"/>
      <c r="AH16" s="1"/>
    </row>
    <row r="17" spans="1:18" ht="12.75">
      <c r="A17" s="15" t="s">
        <v>26</v>
      </c>
      <c r="B17" s="26" t="s">
        <v>17</v>
      </c>
      <c r="C17" s="26" t="s">
        <v>17</v>
      </c>
      <c r="D17" s="26" t="s">
        <v>17</v>
      </c>
      <c r="E17" s="26" t="s">
        <v>17</v>
      </c>
      <c r="F17" s="26">
        <v>27</v>
      </c>
      <c r="G17" s="26" t="s">
        <v>17</v>
      </c>
      <c r="H17" s="26" t="s">
        <v>17</v>
      </c>
      <c r="I17" s="26" t="s">
        <v>17</v>
      </c>
      <c r="J17" s="26" t="s">
        <v>17</v>
      </c>
      <c r="K17" s="26" t="s">
        <v>17</v>
      </c>
      <c r="L17" s="26" t="s">
        <v>17</v>
      </c>
      <c r="M17" s="26" t="s">
        <v>17</v>
      </c>
      <c r="N17" s="26" t="s">
        <v>17</v>
      </c>
      <c r="O17" s="26" t="s">
        <v>17</v>
      </c>
      <c r="P17" s="26">
        <v>27</v>
      </c>
      <c r="Q17" s="55"/>
      <c r="R17" s="28"/>
    </row>
    <row r="18" spans="1:18" ht="12.75">
      <c r="A18" s="15" t="s">
        <v>27</v>
      </c>
      <c r="B18" s="26">
        <v>325</v>
      </c>
      <c r="C18" s="26" t="s">
        <v>17</v>
      </c>
      <c r="D18" s="26">
        <v>504</v>
      </c>
      <c r="E18" s="26" t="s">
        <v>17</v>
      </c>
      <c r="F18" s="26">
        <v>26</v>
      </c>
      <c r="G18" s="26" t="s">
        <v>17</v>
      </c>
      <c r="H18" s="26" t="s">
        <v>17</v>
      </c>
      <c r="I18" s="26" t="s">
        <v>17</v>
      </c>
      <c r="J18" s="26" t="s">
        <v>17</v>
      </c>
      <c r="K18" s="26" t="s">
        <v>17</v>
      </c>
      <c r="L18" s="26" t="s">
        <v>17</v>
      </c>
      <c r="M18" s="26" t="s">
        <v>17</v>
      </c>
      <c r="N18" s="26" t="s">
        <v>17</v>
      </c>
      <c r="O18" s="26" t="s">
        <v>17</v>
      </c>
      <c r="P18" s="26">
        <v>855</v>
      </c>
      <c r="Q18" s="55"/>
      <c r="R18" s="55"/>
    </row>
    <row r="19" spans="1:34" ht="12.75">
      <c r="A19" s="15" t="s">
        <v>187</v>
      </c>
      <c r="B19" s="26" t="s">
        <v>17</v>
      </c>
      <c r="C19" s="26" t="s">
        <v>17</v>
      </c>
      <c r="D19" s="26" t="s">
        <v>17</v>
      </c>
      <c r="E19" s="26" t="s">
        <v>17</v>
      </c>
      <c r="F19" s="26" t="s">
        <v>17</v>
      </c>
      <c r="G19" s="26" t="s">
        <v>17</v>
      </c>
      <c r="H19" s="26" t="s">
        <v>17</v>
      </c>
      <c r="I19" s="26" t="s">
        <v>17</v>
      </c>
      <c r="J19" s="26" t="s">
        <v>17</v>
      </c>
      <c r="K19" s="26" t="s">
        <v>17</v>
      </c>
      <c r="L19" s="26" t="s">
        <v>17</v>
      </c>
      <c r="M19" s="26">
        <v>148</v>
      </c>
      <c r="N19" s="26">
        <v>310</v>
      </c>
      <c r="O19" s="19">
        <v>4980</v>
      </c>
      <c r="P19" s="19">
        <v>5438</v>
      </c>
      <c r="Q19" s="55"/>
      <c r="R19" s="55"/>
      <c r="AG19" s="1"/>
      <c r="AH19" s="1"/>
    </row>
    <row r="20" spans="1:18" ht="12.75">
      <c r="A20" s="15" t="s">
        <v>28</v>
      </c>
      <c r="B20" s="26" t="s">
        <v>17</v>
      </c>
      <c r="C20" s="26" t="s">
        <v>17</v>
      </c>
      <c r="D20" s="26" t="s">
        <v>17</v>
      </c>
      <c r="E20" s="26" t="s">
        <v>17</v>
      </c>
      <c r="F20" s="26" t="s">
        <v>17</v>
      </c>
      <c r="G20" s="26" t="s">
        <v>17</v>
      </c>
      <c r="H20" s="26" t="s">
        <v>17</v>
      </c>
      <c r="I20" s="26" t="s">
        <v>17</v>
      </c>
      <c r="J20" s="26" t="s">
        <v>17</v>
      </c>
      <c r="K20" s="26" t="s">
        <v>17</v>
      </c>
      <c r="L20" s="26" t="s">
        <v>17</v>
      </c>
      <c r="M20" s="26" t="s">
        <v>17</v>
      </c>
      <c r="N20" s="26" t="s">
        <v>17</v>
      </c>
      <c r="O20" s="26">
        <v>40</v>
      </c>
      <c r="P20" s="26">
        <v>40</v>
      </c>
      <c r="Q20" s="55"/>
      <c r="R20" s="55"/>
    </row>
    <row r="21" spans="1:34" ht="12.75">
      <c r="A21" s="15" t="s">
        <v>29</v>
      </c>
      <c r="B21" s="26" t="s">
        <v>17</v>
      </c>
      <c r="C21" s="26" t="s">
        <v>17</v>
      </c>
      <c r="D21" s="26" t="s">
        <v>17</v>
      </c>
      <c r="E21" s="26" t="s">
        <v>17</v>
      </c>
      <c r="F21" s="26" t="s">
        <v>17</v>
      </c>
      <c r="G21" s="26" t="s">
        <v>17</v>
      </c>
      <c r="H21" s="26" t="s">
        <v>17</v>
      </c>
      <c r="I21" s="26" t="s">
        <v>17</v>
      </c>
      <c r="J21" s="26" t="s">
        <v>17</v>
      </c>
      <c r="K21" s="26" t="s">
        <v>17</v>
      </c>
      <c r="L21" s="26" t="s">
        <v>17</v>
      </c>
      <c r="M21" s="26" t="s">
        <v>17</v>
      </c>
      <c r="N21" s="26">
        <v>58</v>
      </c>
      <c r="O21" s="19">
        <v>2031</v>
      </c>
      <c r="P21" s="19">
        <v>2089</v>
      </c>
      <c r="Q21" s="55"/>
      <c r="R21" s="28"/>
      <c r="AG21" s="1"/>
      <c r="AH21" s="1"/>
    </row>
    <row r="22" spans="1:18" ht="12.75">
      <c r="A22" s="15" t="s">
        <v>30</v>
      </c>
      <c r="B22" s="26" t="s">
        <v>17</v>
      </c>
      <c r="C22" s="26" t="s">
        <v>17</v>
      </c>
      <c r="D22" s="26" t="s">
        <v>17</v>
      </c>
      <c r="E22" s="26" t="s">
        <v>17</v>
      </c>
      <c r="F22" s="26" t="s">
        <v>17</v>
      </c>
      <c r="G22" s="26" t="s">
        <v>17</v>
      </c>
      <c r="H22" s="26" t="s">
        <v>17</v>
      </c>
      <c r="I22" s="26" t="s">
        <v>17</v>
      </c>
      <c r="J22" s="26" t="s">
        <v>17</v>
      </c>
      <c r="K22" s="26" t="s">
        <v>17</v>
      </c>
      <c r="L22" s="26" t="s">
        <v>17</v>
      </c>
      <c r="M22" s="26" t="s">
        <v>17</v>
      </c>
      <c r="N22" s="26">
        <v>140</v>
      </c>
      <c r="O22" s="26">
        <v>700</v>
      </c>
      <c r="P22" s="26">
        <v>841</v>
      </c>
      <c r="Q22" s="55"/>
      <c r="R22" s="28"/>
    </row>
    <row r="23" spans="1:18" ht="12.75">
      <c r="A23" s="15" t="s">
        <v>31</v>
      </c>
      <c r="B23" s="26" t="s">
        <v>17</v>
      </c>
      <c r="C23" s="26" t="s">
        <v>17</v>
      </c>
      <c r="D23" s="26" t="s">
        <v>17</v>
      </c>
      <c r="E23" s="26" t="s">
        <v>17</v>
      </c>
      <c r="F23" s="26" t="s">
        <v>17</v>
      </c>
      <c r="G23" s="26" t="s">
        <v>17</v>
      </c>
      <c r="H23" s="26" t="s">
        <v>17</v>
      </c>
      <c r="I23" s="26" t="s">
        <v>17</v>
      </c>
      <c r="J23" s="26" t="s">
        <v>17</v>
      </c>
      <c r="K23" s="26" t="s">
        <v>17</v>
      </c>
      <c r="L23" s="26" t="s">
        <v>17</v>
      </c>
      <c r="M23" s="26" t="s">
        <v>17</v>
      </c>
      <c r="N23" s="26">
        <v>3</v>
      </c>
      <c r="O23" s="26">
        <v>16</v>
      </c>
      <c r="P23" s="26">
        <v>19</v>
      </c>
      <c r="Q23" s="55"/>
      <c r="R23" s="55"/>
    </row>
    <row r="24" spans="1:34" ht="12.75">
      <c r="A24" s="15" t="s">
        <v>32</v>
      </c>
      <c r="B24" s="26" t="s">
        <v>17</v>
      </c>
      <c r="C24" s="26" t="s">
        <v>17</v>
      </c>
      <c r="D24" s="26" t="s">
        <v>17</v>
      </c>
      <c r="E24" s="26" t="s">
        <v>17</v>
      </c>
      <c r="F24" s="26" t="s">
        <v>17</v>
      </c>
      <c r="G24" s="26" t="s">
        <v>17</v>
      </c>
      <c r="H24" s="26" t="s">
        <v>17</v>
      </c>
      <c r="I24" s="26" t="s">
        <v>17</v>
      </c>
      <c r="J24" s="26" t="s">
        <v>17</v>
      </c>
      <c r="K24" s="26" t="s">
        <v>17</v>
      </c>
      <c r="L24" s="26" t="s">
        <v>17</v>
      </c>
      <c r="M24" s="26">
        <v>368</v>
      </c>
      <c r="N24" s="26">
        <v>146</v>
      </c>
      <c r="O24" s="19">
        <v>8368</v>
      </c>
      <c r="P24" s="19">
        <v>8881</v>
      </c>
      <c r="Q24" s="55"/>
      <c r="R24" s="55"/>
      <c r="AG24" s="1"/>
      <c r="AH24" s="1"/>
    </row>
    <row r="25" spans="1:18" ht="12.75">
      <c r="A25" s="15" t="s">
        <v>33</v>
      </c>
      <c r="B25" s="26">
        <v>87</v>
      </c>
      <c r="C25" s="26" t="s">
        <v>17</v>
      </c>
      <c r="D25" s="26" t="s">
        <v>17</v>
      </c>
      <c r="E25" s="26" t="s">
        <v>17</v>
      </c>
      <c r="F25" s="26" t="s">
        <v>17</v>
      </c>
      <c r="G25" s="26" t="s">
        <v>17</v>
      </c>
      <c r="H25" s="26" t="s">
        <v>17</v>
      </c>
      <c r="I25" s="26" t="s">
        <v>17</v>
      </c>
      <c r="J25" s="26" t="s">
        <v>17</v>
      </c>
      <c r="K25" s="26" t="s">
        <v>17</v>
      </c>
      <c r="L25" s="26" t="s">
        <v>17</v>
      </c>
      <c r="M25" s="26">
        <v>252</v>
      </c>
      <c r="N25" s="26" t="s">
        <v>17</v>
      </c>
      <c r="O25" s="26">
        <v>106</v>
      </c>
      <c r="P25" s="26">
        <v>445</v>
      </c>
      <c r="Q25" s="55"/>
      <c r="R25" s="55"/>
    </row>
    <row r="26" spans="1:34" ht="12.75">
      <c r="A26" s="15" t="s">
        <v>34</v>
      </c>
      <c r="B26" s="26">
        <v>761</v>
      </c>
      <c r="C26" s="26" t="s">
        <v>17</v>
      </c>
      <c r="D26" s="26">
        <v>775</v>
      </c>
      <c r="E26" s="26" t="s">
        <v>17</v>
      </c>
      <c r="F26" s="26">
        <v>582</v>
      </c>
      <c r="G26" s="26" t="s">
        <v>17</v>
      </c>
      <c r="H26" s="26">
        <v>28</v>
      </c>
      <c r="I26" s="26" t="s">
        <v>17</v>
      </c>
      <c r="J26" s="26" t="s">
        <v>17</v>
      </c>
      <c r="K26" s="26" t="s">
        <v>17</v>
      </c>
      <c r="L26" s="26" t="s">
        <v>17</v>
      </c>
      <c r="M26" s="26" t="s">
        <v>17</v>
      </c>
      <c r="N26" s="26" t="s">
        <v>17</v>
      </c>
      <c r="O26" s="26" t="s">
        <v>17</v>
      </c>
      <c r="P26" s="19">
        <v>2146</v>
      </c>
      <c r="Q26" s="55"/>
      <c r="R26" s="28"/>
      <c r="AH26" s="1"/>
    </row>
    <row r="27" spans="1:18" ht="12.75">
      <c r="A27" s="15" t="s">
        <v>35</v>
      </c>
      <c r="B27" s="26">
        <v>36</v>
      </c>
      <c r="C27" s="26" t="s">
        <v>17</v>
      </c>
      <c r="D27" s="26">
        <v>46</v>
      </c>
      <c r="E27" s="26" t="s">
        <v>17</v>
      </c>
      <c r="F27" s="26" t="s">
        <v>17</v>
      </c>
      <c r="G27" s="26" t="s">
        <v>17</v>
      </c>
      <c r="H27" s="26" t="s">
        <v>17</v>
      </c>
      <c r="I27" s="26" t="s">
        <v>17</v>
      </c>
      <c r="J27" s="26" t="s">
        <v>17</v>
      </c>
      <c r="K27" s="26" t="s">
        <v>17</v>
      </c>
      <c r="L27" s="26" t="s">
        <v>17</v>
      </c>
      <c r="M27" s="26" t="s">
        <v>17</v>
      </c>
      <c r="N27" s="26" t="s">
        <v>17</v>
      </c>
      <c r="O27" s="26" t="s">
        <v>17</v>
      </c>
      <c r="P27" s="26">
        <v>83</v>
      </c>
      <c r="Q27" s="55"/>
      <c r="R27" s="28"/>
    </row>
    <row r="28" spans="1:18" ht="12.75">
      <c r="A28" s="15" t="s">
        <v>36</v>
      </c>
      <c r="B28" s="26">
        <v>679</v>
      </c>
      <c r="C28" s="26" t="s">
        <v>17</v>
      </c>
      <c r="D28" s="26">
        <v>276</v>
      </c>
      <c r="E28" s="26">
        <v>10</v>
      </c>
      <c r="F28" s="26" t="s">
        <v>17</v>
      </c>
      <c r="G28" s="26" t="s">
        <v>17</v>
      </c>
      <c r="H28" s="26" t="s">
        <v>17</v>
      </c>
      <c r="I28" s="26" t="s">
        <v>17</v>
      </c>
      <c r="J28" s="26" t="s">
        <v>17</v>
      </c>
      <c r="K28" s="26" t="s">
        <v>17</v>
      </c>
      <c r="L28" s="26" t="s">
        <v>17</v>
      </c>
      <c r="M28" s="26" t="s">
        <v>17</v>
      </c>
      <c r="N28" s="26" t="s">
        <v>17</v>
      </c>
      <c r="O28" s="26" t="s">
        <v>17</v>
      </c>
      <c r="P28" s="26">
        <v>965</v>
      </c>
      <c r="Q28" s="55"/>
      <c r="R28" s="55"/>
    </row>
    <row r="29" spans="1:18" ht="12.75">
      <c r="A29" s="15" t="s">
        <v>37</v>
      </c>
      <c r="B29" s="26">
        <v>101</v>
      </c>
      <c r="C29" s="26" t="s">
        <v>17</v>
      </c>
      <c r="D29" s="26">
        <v>16</v>
      </c>
      <c r="E29" s="26" t="s">
        <v>17</v>
      </c>
      <c r="F29" s="26">
        <v>9</v>
      </c>
      <c r="G29" s="26" t="s">
        <v>17</v>
      </c>
      <c r="H29" s="26" t="s">
        <v>17</v>
      </c>
      <c r="I29" s="26" t="s">
        <v>17</v>
      </c>
      <c r="J29" s="26" t="s">
        <v>17</v>
      </c>
      <c r="K29" s="26" t="s">
        <v>17</v>
      </c>
      <c r="L29" s="26" t="s">
        <v>17</v>
      </c>
      <c r="M29" s="26" t="s">
        <v>17</v>
      </c>
      <c r="N29" s="26" t="s">
        <v>17</v>
      </c>
      <c r="O29" s="26" t="s">
        <v>17</v>
      </c>
      <c r="P29" s="26">
        <v>126</v>
      </c>
      <c r="Q29" s="55"/>
      <c r="R29" s="28"/>
    </row>
    <row r="30" spans="1:18" ht="12.75">
      <c r="A30" s="15" t="s">
        <v>38</v>
      </c>
      <c r="B30" s="26" t="s">
        <v>17</v>
      </c>
      <c r="C30" s="26" t="s">
        <v>17</v>
      </c>
      <c r="D30" s="26">
        <v>40</v>
      </c>
      <c r="E30" s="26" t="s">
        <v>17</v>
      </c>
      <c r="F30" s="26">
        <v>911</v>
      </c>
      <c r="G30" s="26" t="s">
        <v>17</v>
      </c>
      <c r="H30" s="26" t="s">
        <v>17</v>
      </c>
      <c r="I30" s="26" t="s">
        <v>17</v>
      </c>
      <c r="J30" s="26" t="s">
        <v>17</v>
      </c>
      <c r="K30" s="26" t="s">
        <v>17</v>
      </c>
      <c r="L30" s="26" t="s">
        <v>17</v>
      </c>
      <c r="M30" s="26" t="s">
        <v>17</v>
      </c>
      <c r="N30" s="26" t="s">
        <v>17</v>
      </c>
      <c r="O30" s="26" t="s">
        <v>17</v>
      </c>
      <c r="P30" s="26">
        <v>951</v>
      </c>
      <c r="Q30" s="55"/>
      <c r="R30" s="55"/>
    </row>
    <row r="31" spans="1:34" ht="12.75">
      <c r="A31" s="15" t="s">
        <v>39</v>
      </c>
      <c r="B31" s="19">
        <v>1883</v>
      </c>
      <c r="C31" s="26">
        <v>112</v>
      </c>
      <c r="D31" s="19">
        <v>1031</v>
      </c>
      <c r="E31" s="26">
        <v>858</v>
      </c>
      <c r="F31" s="19">
        <v>5012</v>
      </c>
      <c r="G31" s="26">
        <v>85</v>
      </c>
      <c r="H31" s="26">
        <v>344</v>
      </c>
      <c r="I31" s="26" t="s">
        <v>17</v>
      </c>
      <c r="J31" s="26" t="s">
        <v>17</v>
      </c>
      <c r="K31" s="26" t="s">
        <v>17</v>
      </c>
      <c r="L31" s="26" t="s">
        <v>17</v>
      </c>
      <c r="M31" s="26" t="s">
        <v>17</v>
      </c>
      <c r="N31" s="26" t="s">
        <v>17</v>
      </c>
      <c r="O31" s="26" t="s">
        <v>17</v>
      </c>
      <c r="P31" s="19">
        <v>9326</v>
      </c>
      <c r="Q31" s="55"/>
      <c r="R31" s="55"/>
      <c r="T31" s="1"/>
      <c r="V31" s="1"/>
      <c r="X31" s="1"/>
      <c r="AH31" s="1"/>
    </row>
    <row r="32" spans="1:34" ht="12.75">
      <c r="A32" s="15" t="s">
        <v>40</v>
      </c>
      <c r="B32" s="26">
        <v>530</v>
      </c>
      <c r="C32" s="26" t="s">
        <v>17</v>
      </c>
      <c r="D32" s="26">
        <v>555</v>
      </c>
      <c r="E32" s="26">
        <v>82</v>
      </c>
      <c r="F32" s="19">
        <v>2115</v>
      </c>
      <c r="G32" s="26">
        <v>43</v>
      </c>
      <c r="H32" s="26" t="s">
        <v>17</v>
      </c>
      <c r="I32" s="26" t="s">
        <v>17</v>
      </c>
      <c r="J32" s="26" t="s">
        <v>17</v>
      </c>
      <c r="K32" s="26" t="s">
        <v>17</v>
      </c>
      <c r="L32" s="26" t="s">
        <v>17</v>
      </c>
      <c r="M32" s="26" t="s">
        <v>17</v>
      </c>
      <c r="N32" s="26" t="s">
        <v>17</v>
      </c>
      <c r="O32" s="26" t="s">
        <v>17</v>
      </c>
      <c r="P32" s="19">
        <v>3325</v>
      </c>
      <c r="Q32" s="55"/>
      <c r="R32" s="28"/>
      <c r="X32" s="1"/>
      <c r="AH32" s="1"/>
    </row>
    <row r="33" spans="1:34" ht="12.75">
      <c r="A33" s="15" t="s">
        <v>188</v>
      </c>
      <c r="B33" s="19">
        <v>1041</v>
      </c>
      <c r="C33" s="26" t="s">
        <v>17</v>
      </c>
      <c r="D33" s="26">
        <v>516</v>
      </c>
      <c r="E33" s="26" t="s">
        <v>17</v>
      </c>
      <c r="F33" s="19">
        <v>1069</v>
      </c>
      <c r="G33" s="26">
        <v>120</v>
      </c>
      <c r="H33" s="26">
        <v>61</v>
      </c>
      <c r="I33" s="26" t="s">
        <v>17</v>
      </c>
      <c r="J33" s="26" t="s">
        <v>17</v>
      </c>
      <c r="K33" s="26" t="s">
        <v>17</v>
      </c>
      <c r="L33" s="26" t="s">
        <v>17</v>
      </c>
      <c r="M33" s="26" t="s">
        <v>17</v>
      </c>
      <c r="N33" s="26" t="s">
        <v>17</v>
      </c>
      <c r="O33" s="26" t="s">
        <v>17</v>
      </c>
      <c r="P33" s="19">
        <v>2806</v>
      </c>
      <c r="Q33" s="55"/>
      <c r="R33" s="28"/>
      <c r="T33" s="1"/>
      <c r="X33" s="1"/>
      <c r="AH33" s="1"/>
    </row>
    <row r="34" spans="1:34" ht="12.75">
      <c r="A34" s="15" t="s">
        <v>189</v>
      </c>
      <c r="B34" s="26">
        <v>414</v>
      </c>
      <c r="C34" s="26" t="s">
        <v>17</v>
      </c>
      <c r="D34" s="26" t="s">
        <v>17</v>
      </c>
      <c r="E34" s="26">
        <v>380</v>
      </c>
      <c r="F34" s="26">
        <v>61</v>
      </c>
      <c r="G34" s="26">
        <v>21</v>
      </c>
      <c r="H34" s="26">
        <v>753</v>
      </c>
      <c r="I34" s="26" t="s">
        <v>17</v>
      </c>
      <c r="J34" s="26" t="s">
        <v>17</v>
      </c>
      <c r="K34" s="26" t="s">
        <v>17</v>
      </c>
      <c r="L34" s="26" t="s">
        <v>17</v>
      </c>
      <c r="M34" s="26" t="s">
        <v>17</v>
      </c>
      <c r="N34" s="26" t="s">
        <v>17</v>
      </c>
      <c r="O34" s="26" t="s">
        <v>17</v>
      </c>
      <c r="P34" s="19">
        <v>1629</v>
      </c>
      <c r="Q34" s="55"/>
      <c r="R34" s="55"/>
      <c r="AH34" s="1"/>
    </row>
    <row r="35" spans="1:18" s="6" customFormat="1" ht="12.75">
      <c r="A35" s="15" t="s">
        <v>41</v>
      </c>
      <c r="B35" s="26">
        <v>113</v>
      </c>
      <c r="C35" s="26" t="s">
        <v>17</v>
      </c>
      <c r="D35" s="26">
        <v>63</v>
      </c>
      <c r="E35" s="26" t="s">
        <v>17</v>
      </c>
      <c r="F35" s="26" t="s">
        <v>17</v>
      </c>
      <c r="G35" s="26" t="s">
        <v>17</v>
      </c>
      <c r="H35" s="26">
        <v>82</v>
      </c>
      <c r="I35" s="26" t="s">
        <v>17</v>
      </c>
      <c r="J35" s="26" t="s">
        <v>17</v>
      </c>
      <c r="K35" s="26" t="s">
        <v>17</v>
      </c>
      <c r="L35" s="26" t="s">
        <v>17</v>
      </c>
      <c r="M35" s="26" t="s">
        <v>17</v>
      </c>
      <c r="N35" s="26" t="s">
        <v>17</v>
      </c>
      <c r="O35" s="26" t="s">
        <v>17</v>
      </c>
      <c r="P35" s="26">
        <v>258</v>
      </c>
      <c r="Q35" s="88"/>
      <c r="R35" s="88"/>
    </row>
    <row r="36" spans="1:18" ht="12.75">
      <c r="A36" s="15" t="s">
        <v>190</v>
      </c>
      <c r="B36" s="26" t="s">
        <v>17</v>
      </c>
      <c r="C36" s="26" t="s">
        <v>17</v>
      </c>
      <c r="D36" s="26" t="s">
        <v>17</v>
      </c>
      <c r="E36" s="26" t="s">
        <v>17</v>
      </c>
      <c r="F36" s="26" t="s">
        <v>17</v>
      </c>
      <c r="G36" s="26" t="s">
        <v>17</v>
      </c>
      <c r="H36" s="26" t="s">
        <v>17</v>
      </c>
      <c r="I36" s="26" t="s">
        <v>17</v>
      </c>
      <c r="J36" s="26" t="s">
        <v>17</v>
      </c>
      <c r="K36" s="26" t="s">
        <v>17</v>
      </c>
      <c r="L36" s="26" t="s">
        <v>17</v>
      </c>
      <c r="M36" s="26">
        <v>252</v>
      </c>
      <c r="N36" s="26">
        <v>123</v>
      </c>
      <c r="O36" s="26">
        <v>229</v>
      </c>
      <c r="P36" s="26">
        <v>604</v>
      </c>
      <c r="Q36" s="55"/>
      <c r="R36" s="55"/>
    </row>
    <row r="37" spans="1:34" ht="12.75">
      <c r="A37" s="15" t="s">
        <v>42</v>
      </c>
      <c r="B37" s="26">
        <v>394</v>
      </c>
      <c r="C37" s="26">
        <v>40</v>
      </c>
      <c r="D37" s="26">
        <v>25</v>
      </c>
      <c r="E37" s="26" t="s">
        <v>17</v>
      </c>
      <c r="F37" s="26">
        <v>589</v>
      </c>
      <c r="G37" s="26" t="s">
        <v>17</v>
      </c>
      <c r="H37" s="26" t="s">
        <v>17</v>
      </c>
      <c r="I37" s="26" t="s">
        <v>17</v>
      </c>
      <c r="J37" s="26" t="s">
        <v>17</v>
      </c>
      <c r="K37" s="26" t="s">
        <v>17</v>
      </c>
      <c r="L37" s="26" t="s">
        <v>17</v>
      </c>
      <c r="M37" s="26" t="s">
        <v>17</v>
      </c>
      <c r="N37" s="26" t="s">
        <v>17</v>
      </c>
      <c r="O37" s="26" t="s">
        <v>17</v>
      </c>
      <c r="P37" s="19">
        <v>1048</v>
      </c>
      <c r="Q37" s="55"/>
      <c r="R37" s="55"/>
      <c r="AH37" s="1"/>
    </row>
    <row r="38" spans="1:34" ht="12.75">
      <c r="A38" s="15" t="s">
        <v>43</v>
      </c>
      <c r="B38" s="19">
        <v>1640</v>
      </c>
      <c r="C38" s="26" t="s">
        <v>17</v>
      </c>
      <c r="D38" s="19">
        <v>1275</v>
      </c>
      <c r="E38" s="26">
        <v>364</v>
      </c>
      <c r="F38" s="26">
        <v>724</v>
      </c>
      <c r="G38" s="26">
        <v>251</v>
      </c>
      <c r="H38" s="26">
        <v>915</v>
      </c>
      <c r="I38" s="26" t="s">
        <v>17</v>
      </c>
      <c r="J38" s="26" t="s">
        <v>17</v>
      </c>
      <c r="K38" s="26" t="s">
        <v>17</v>
      </c>
      <c r="L38" s="26" t="s">
        <v>17</v>
      </c>
      <c r="M38" s="26" t="s">
        <v>17</v>
      </c>
      <c r="N38" s="26" t="s">
        <v>17</v>
      </c>
      <c r="O38" s="26" t="s">
        <v>17</v>
      </c>
      <c r="P38" s="19">
        <v>5169</v>
      </c>
      <c r="Q38" s="55"/>
      <c r="R38" s="55"/>
      <c r="T38" s="1"/>
      <c r="V38" s="1"/>
      <c r="AH38" s="1"/>
    </row>
    <row r="39" spans="1:34" ht="12.75">
      <c r="A39" s="15" t="s">
        <v>44</v>
      </c>
      <c r="B39" s="26">
        <v>948</v>
      </c>
      <c r="C39" s="26" t="s">
        <v>17</v>
      </c>
      <c r="D39" s="26">
        <v>191</v>
      </c>
      <c r="E39" s="26" t="s">
        <v>17</v>
      </c>
      <c r="F39" s="26">
        <v>207</v>
      </c>
      <c r="G39" s="26" t="s">
        <v>17</v>
      </c>
      <c r="H39" s="26" t="s">
        <v>17</v>
      </c>
      <c r="I39" s="26" t="s">
        <v>17</v>
      </c>
      <c r="J39" s="26" t="s">
        <v>17</v>
      </c>
      <c r="K39" s="26" t="s">
        <v>17</v>
      </c>
      <c r="L39" s="26" t="s">
        <v>17</v>
      </c>
      <c r="M39" s="26" t="s">
        <v>17</v>
      </c>
      <c r="N39" s="26" t="s">
        <v>17</v>
      </c>
      <c r="O39" s="26" t="s">
        <v>17</v>
      </c>
      <c r="P39" s="19">
        <v>1346</v>
      </c>
      <c r="Q39" s="55"/>
      <c r="R39" s="55"/>
      <c r="AH39" s="1"/>
    </row>
    <row r="40" spans="1:18" ht="12.75">
      <c r="A40" s="15" t="s">
        <v>45</v>
      </c>
      <c r="B40" s="26">
        <v>56</v>
      </c>
      <c r="C40" s="26">
        <v>112</v>
      </c>
      <c r="D40" s="26">
        <v>13</v>
      </c>
      <c r="E40" s="26" t="s">
        <v>17</v>
      </c>
      <c r="F40" s="26">
        <v>45</v>
      </c>
      <c r="G40" s="26">
        <v>21</v>
      </c>
      <c r="H40" s="26">
        <v>210</v>
      </c>
      <c r="I40" s="26" t="s">
        <v>17</v>
      </c>
      <c r="J40" s="26" t="s">
        <v>17</v>
      </c>
      <c r="K40" s="26" t="s">
        <v>17</v>
      </c>
      <c r="L40" s="26" t="s">
        <v>17</v>
      </c>
      <c r="M40" s="26" t="s">
        <v>17</v>
      </c>
      <c r="N40" s="26" t="s">
        <v>17</v>
      </c>
      <c r="O40" s="26" t="s">
        <v>17</v>
      </c>
      <c r="P40" s="26">
        <v>457</v>
      </c>
      <c r="Q40" s="18"/>
      <c r="R40" s="55"/>
    </row>
    <row r="41" spans="1:18" ht="12.75">
      <c r="A41" s="15" t="s">
        <v>46</v>
      </c>
      <c r="B41" s="26" t="s">
        <v>17</v>
      </c>
      <c r="C41" s="26" t="s">
        <v>17</v>
      </c>
      <c r="D41" s="26" t="s">
        <v>17</v>
      </c>
      <c r="E41" s="26" t="s">
        <v>17</v>
      </c>
      <c r="F41" s="26">
        <v>154</v>
      </c>
      <c r="G41" s="26" t="s">
        <v>17</v>
      </c>
      <c r="H41" s="26" t="s">
        <v>17</v>
      </c>
      <c r="I41" s="26" t="s">
        <v>17</v>
      </c>
      <c r="J41" s="26" t="s">
        <v>17</v>
      </c>
      <c r="K41" s="26" t="s">
        <v>17</v>
      </c>
      <c r="L41" s="26" t="s">
        <v>17</v>
      </c>
      <c r="M41" s="26" t="s">
        <v>17</v>
      </c>
      <c r="N41" s="26" t="s">
        <v>17</v>
      </c>
      <c r="O41" s="26" t="s">
        <v>17</v>
      </c>
      <c r="P41" s="26">
        <v>154</v>
      </c>
      <c r="Q41" s="18"/>
      <c r="R41" s="18"/>
    </row>
    <row r="42" spans="1:34" ht="12.75">
      <c r="A42" s="15" t="s">
        <v>47</v>
      </c>
      <c r="B42" s="26" t="s">
        <v>17</v>
      </c>
      <c r="C42" s="26" t="s">
        <v>17</v>
      </c>
      <c r="D42" s="26" t="s">
        <v>17</v>
      </c>
      <c r="E42" s="26" t="s">
        <v>17</v>
      </c>
      <c r="F42" s="26" t="s">
        <v>17</v>
      </c>
      <c r="G42" s="26" t="s">
        <v>17</v>
      </c>
      <c r="H42" s="26" t="s">
        <v>17</v>
      </c>
      <c r="I42" s="26" t="s">
        <v>17</v>
      </c>
      <c r="J42" s="26" t="s">
        <v>17</v>
      </c>
      <c r="K42" s="26" t="s">
        <v>17</v>
      </c>
      <c r="L42" s="26" t="s">
        <v>17</v>
      </c>
      <c r="M42" s="19">
        <v>2821</v>
      </c>
      <c r="N42" s="26">
        <v>529</v>
      </c>
      <c r="O42" s="19">
        <v>15265</v>
      </c>
      <c r="P42" s="19">
        <v>18615</v>
      </c>
      <c r="Q42" s="55"/>
      <c r="R42" s="18"/>
      <c r="AE42" s="1"/>
      <c r="AG42" s="1"/>
      <c r="AH42" s="1"/>
    </row>
    <row r="43" spans="1:18" ht="12.75">
      <c r="A43" s="15" t="s">
        <v>48</v>
      </c>
      <c r="B43" s="26" t="s">
        <v>17</v>
      </c>
      <c r="C43" s="26" t="s">
        <v>17</v>
      </c>
      <c r="D43" s="26" t="s">
        <v>17</v>
      </c>
      <c r="E43" s="26" t="s">
        <v>17</v>
      </c>
      <c r="F43" s="26" t="s">
        <v>17</v>
      </c>
      <c r="G43" s="26" t="s">
        <v>17</v>
      </c>
      <c r="H43" s="26" t="s">
        <v>17</v>
      </c>
      <c r="I43" s="26" t="s">
        <v>17</v>
      </c>
      <c r="J43" s="26" t="s">
        <v>17</v>
      </c>
      <c r="K43" s="26" t="s">
        <v>17</v>
      </c>
      <c r="L43" s="26" t="s">
        <v>17</v>
      </c>
      <c r="M43" s="26">
        <v>47</v>
      </c>
      <c r="N43" s="26">
        <v>89</v>
      </c>
      <c r="O43" s="26">
        <v>809</v>
      </c>
      <c r="P43" s="26">
        <v>946</v>
      </c>
      <c r="Q43" s="55"/>
      <c r="R43" s="28"/>
    </row>
    <row r="44" spans="1:34" ht="12.75">
      <c r="A44" s="15" t="s">
        <v>191</v>
      </c>
      <c r="B44" s="26" t="s">
        <v>17</v>
      </c>
      <c r="C44" s="26" t="s">
        <v>17</v>
      </c>
      <c r="D44" s="26" t="s">
        <v>17</v>
      </c>
      <c r="E44" s="26" t="s">
        <v>17</v>
      </c>
      <c r="F44" s="26" t="s">
        <v>17</v>
      </c>
      <c r="G44" s="26" t="s">
        <v>17</v>
      </c>
      <c r="H44" s="26" t="s">
        <v>17</v>
      </c>
      <c r="I44" s="26" t="s">
        <v>17</v>
      </c>
      <c r="J44" s="26" t="s">
        <v>17</v>
      </c>
      <c r="K44" s="26" t="s">
        <v>17</v>
      </c>
      <c r="L44" s="26" t="s">
        <v>17</v>
      </c>
      <c r="M44" s="19">
        <v>1228</v>
      </c>
      <c r="N44" s="26">
        <v>459</v>
      </c>
      <c r="O44" s="19">
        <v>5601</v>
      </c>
      <c r="P44" s="19">
        <v>7288</v>
      </c>
      <c r="Q44" s="55"/>
      <c r="R44" s="28"/>
      <c r="AE44" s="1"/>
      <c r="AG44" s="1"/>
      <c r="AH44" s="1"/>
    </row>
    <row r="45" spans="1:34" ht="12.75">
      <c r="A45" s="15" t="s">
        <v>49</v>
      </c>
      <c r="B45" s="19">
        <v>1878</v>
      </c>
      <c r="C45" s="26">
        <v>24</v>
      </c>
      <c r="D45" s="19">
        <v>1724</v>
      </c>
      <c r="E45" s="26">
        <v>253</v>
      </c>
      <c r="F45" s="19">
        <v>1679</v>
      </c>
      <c r="G45" s="26" t="s">
        <v>17</v>
      </c>
      <c r="H45" s="26" t="s">
        <v>17</v>
      </c>
      <c r="I45" s="26" t="s">
        <v>17</v>
      </c>
      <c r="J45" s="26" t="s">
        <v>17</v>
      </c>
      <c r="K45" s="26" t="s">
        <v>17</v>
      </c>
      <c r="L45" s="26" t="s">
        <v>17</v>
      </c>
      <c r="M45" s="26" t="s">
        <v>17</v>
      </c>
      <c r="N45" s="26" t="s">
        <v>17</v>
      </c>
      <c r="O45" s="26" t="s">
        <v>17</v>
      </c>
      <c r="P45" s="19">
        <v>5559</v>
      </c>
      <c r="Q45" s="55"/>
      <c r="R45" s="55"/>
      <c r="T45" s="1"/>
      <c r="V45" s="1"/>
      <c r="X45" s="1"/>
      <c r="AH45" s="1"/>
    </row>
    <row r="46" spans="1:34" ht="12.75">
      <c r="A46" s="15" t="s">
        <v>50</v>
      </c>
      <c r="B46" s="26" t="s">
        <v>17</v>
      </c>
      <c r="C46" s="26" t="s">
        <v>17</v>
      </c>
      <c r="D46" s="26" t="s">
        <v>17</v>
      </c>
      <c r="E46" s="26" t="s">
        <v>17</v>
      </c>
      <c r="F46" s="19">
        <v>1876</v>
      </c>
      <c r="G46" s="26" t="s">
        <v>17</v>
      </c>
      <c r="H46" s="26" t="s">
        <v>17</v>
      </c>
      <c r="I46" s="26" t="s">
        <v>17</v>
      </c>
      <c r="J46" s="26" t="s">
        <v>17</v>
      </c>
      <c r="K46" s="26" t="s">
        <v>17</v>
      </c>
      <c r="L46" s="26" t="s">
        <v>17</v>
      </c>
      <c r="M46" s="26" t="s">
        <v>17</v>
      </c>
      <c r="N46" s="26" t="s">
        <v>17</v>
      </c>
      <c r="O46" s="26" t="s">
        <v>17</v>
      </c>
      <c r="P46" s="19">
        <v>1876</v>
      </c>
      <c r="Q46" s="55"/>
      <c r="R46" s="55"/>
      <c r="X46" s="1"/>
      <c r="AH46" s="1"/>
    </row>
    <row r="47" spans="1:34" ht="12.75">
      <c r="A47" s="15" t="s">
        <v>51</v>
      </c>
      <c r="B47" s="26">
        <v>814</v>
      </c>
      <c r="C47" s="26" t="s">
        <v>17</v>
      </c>
      <c r="D47" s="26">
        <v>568</v>
      </c>
      <c r="E47" s="26" t="s">
        <v>17</v>
      </c>
      <c r="F47" s="26">
        <v>14</v>
      </c>
      <c r="G47" s="26" t="s">
        <v>17</v>
      </c>
      <c r="H47" s="26" t="s">
        <v>17</v>
      </c>
      <c r="I47" s="26" t="s">
        <v>17</v>
      </c>
      <c r="J47" s="26" t="s">
        <v>17</v>
      </c>
      <c r="K47" s="26" t="s">
        <v>17</v>
      </c>
      <c r="L47" s="26" t="s">
        <v>17</v>
      </c>
      <c r="M47" s="26" t="s">
        <v>17</v>
      </c>
      <c r="N47" s="26" t="s">
        <v>17</v>
      </c>
      <c r="O47" s="26" t="s">
        <v>17</v>
      </c>
      <c r="P47" s="19">
        <v>1396</v>
      </c>
      <c r="Q47" s="55"/>
      <c r="R47" s="28"/>
      <c r="AH47" s="1"/>
    </row>
    <row r="48" spans="1:34" ht="12.75">
      <c r="A48" s="15" t="s">
        <v>52</v>
      </c>
      <c r="B48" s="26">
        <v>104</v>
      </c>
      <c r="C48" s="26" t="s">
        <v>17</v>
      </c>
      <c r="D48" s="26" t="s">
        <v>17</v>
      </c>
      <c r="E48" s="26" t="s">
        <v>17</v>
      </c>
      <c r="F48" s="26">
        <v>119</v>
      </c>
      <c r="G48" s="26" t="s">
        <v>17</v>
      </c>
      <c r="H48" s="26" t="s">
        <v>17</v>
      </c>
      <c r="I48" s="26" t="s">
        <v>17</v>
      </c>
      <c r="J48" s="26" t="s">
        <v>17</v>
      </c>
      <c r="K48" s="26" t="s">
        <v>17</v>
      </c>
      <c r="L48" s="26" t="s">
        <v>17</v>
      </c>
      <c r="M48" s="26">
        <v>34</v>
      </c>
      <c r="N48" s="26">
        <v>161</v>
      </c>
      <c r="O48" s="19">
        <v>3487</v>
      </c>
      <c r="P48" s="19">
        <v>3905</v>
      </c>
      <c r="Q48" s="55"/>
      <c r="R48" s="55"/>
      <c r="AG48" s="1"/>
      <c r="AH48" s="1"/>
    </row>
    <row r="49" spans="1:18" ht="12.75">
      <c r="A49" s="15" t="s">
        <v>53</v>
      </c>
      <c r="B49" s="26" t="s">
        <v>17</v>
      </c>
      <c r="C49" s="26" t="s">
        <v>17</v>
      </c>
      <c r="D49" s="26" t="s">
        <v>17</v>
      </c>
      <c r="E49" s="26" t="s">
        <v>17</v>
      </c>
      <c r="F49" s="26" t="s">
        <v>17</v>
      </c>
      <c r="G49" s="26" t="s">
        <v>17</v>
      </c>
      <c r="H49" s="26" t="s">
        <v>17</v>
      </c>
      <c r="I49" s="26" t="s">
        <v>17</v>
      </c>
      <c r="J49" s="26" t="s">
        <v>17</v>
      </c>
      <c r="K49" s="26" t="s">
        <v>17</v>
      </c>
      <c r="L49" s="26" t="s">
        <v>17</v>
      </c>
      <c r="M49" s="26" t="s">
        <v>17</v>
      </c>
      <c r="N49" s="26">
        <v>3</v>
      </c>
      <c r="O49" s="26">
        <v>79</v>
      </c>
      <c r="P49" s="26">
        <v>82</v>
      </c>
      <c r="Q49" s="55"/>
      <c r="R49" s="55"/>
    </row>
    <row r="50" spans="1:18" ht="12.75">
      <c r="A50" s="15" t="s">
        <v>54</v>
      </c>
      <c r="B50" s="26" t="s">
        <v>17</v>
      </c>
      <c r="C50" s="26" t="s">
        <v>17</v>
      </c>
      <c r="D50" s="26">
        <v>143</v>
      </c>
      <c r="E50" s="26" t="s">
        <v>17</v>
      </c>
      <c r="F50" s="26" t="s">
        <v>17</v>
      </c>
      <c r="G50" s="26" t="s">
        <v>17</v>
      </c>
      <c r="H50" s="26" t="s">
        <v>17</v>
      </c>
      <c r="I50" s="26" t="s">
        <v>17</v>
      </c>
      <c r="J50" s="26" t="s">
        <v>17</v>
      </c>
      <c r="K50" s="26" t="s">
        <v>17</v>
      </c>
      <c r="L50" s="26" t="s">
        <v>17</v>
      </c>
      <c r="M50" s="26">
        <v>13</v>
      </c>
      <c r="N50" s="26">
        <v>28</v>
      </c>
      <c r="O50" s="26">
        <v>462</v>
      </c>
      <c r="P50" s="26">
        <v>645</v>
      </c>
      <c r="Q50" s="55"/>
      <c r="R50" s="28"/>
    </row>
    <row r="51" spans="1:18" ht="12.75">
      <c r="A51" s="15" t="s">
        <v>55</v>
      </c>
      <c r="B51" s="26" t="s">
        <v>17</v>
      </c>
      <c r="C51" s="26" t="s">
        <v>17</v>
      </c>
      <c r="D51" s="26" t="s">
        <v>17</v>
      </c>
      <c r="E51" s="26" t="s">
        <v>17</v>
      </c>
      <c r="F51" s="26" t="s">
        <v>17</v>
      </c>
      <c r="G51" s="26" t="s">
        <v>17</v>
      </c>
      <c r="H51" s="26" t="s">
        <v>17</v>
      </c>
      <c r="I51" s="26" t="s">
        <v>17</v>
      </c>
      <c r="J51" s="26" t="s">
        <v>17</v>
      </c>
      <c r="K51" s="26" t="s">
        <v>17</v>
      </c>
      <c r="L51" s="26" t="s">
        <v>17</v>
      </c>
      <c r="M51" s="26" t="s">
        <v>17</v>
      </c>
      <c r="N51" s="26">
        <v>58</v>
      </c>
      <c r="O51" s="26">
        <v>130</v>
      </c>
      <c r="P51" s="26">
        <v>188</v>
      </c>
      <c r="Q51" s="55"/>
      <c r="R51" s="28"/>
    </row>
    <row r="52" spans="1:34" ht="12.75">
      <c r="A52" s="15" t="s">
        <v>56</v>
      </c>
      <c r="B52" s="26" t="s">
        <v>17</v>
      </c>
      <c r="C52" s="26" t="s">
        <v>17</v>
      </c>
      <c r="D52" s="26" t="s">
        <v>17</v>
      </c>
      <c r="E52" s="26" t="s">
        <v>17</v>
      </c>
      <c r="F52" s="26" t="s">
        <v>17</v>
      </c>
      <c r="G52" s="26" t="s">
        <v>17</v>
      </c>
      <c r="H52" s="26" t="s">
        <v>17</v>
      </c>
      <c r="I52" s="26" t="s">
        <v>17</v>
      </c>
      <c r="J52" s="26" t="s">
        <v>17</v>
      </c>
      <c r="K52" s="26" t="s">
        <v>17</v>
      </c>
      <c r="L52" s="26" t="s">
        <v>17</v>
      </c>
      <c r="M52" s="26">
        <v>319</v>
      </c>
      <c r="N52" s="26">
        <v>13</v>
      </c>
      <c r="O52" s="26">
        <v>834</v>
      </c>
      <c r="P52" s="19">
        <v>1166</v>
      </c>
      <c r="Q52" s="55"/>
      <c r="R52" s="55"/>
      <c r="AH52" s="1"/>
    </row>
    <row r="53" spans="1:18" ht="12.75">
      <c r="A53" s="15" t="s">
        <v>57</v>
      </c>
      <c r="B53" s="26" t="s">
        <v>17</v>
      </c>
      <c r="C53" s="26" t="s">
        <v>17</v>
      </c>
      <c r="D53" s="26" t="s">
        <v>17</v>
      </c>
      <c r="E53" s="26" t="s">
        <v>17</v>
      </c>
      <c r="F53" s="26" t="s">
        <v>17</v>
      </c>
      <c r="G53" s="26" t="s">
        <v>17</v>
      </c>
      <c r="H53" s="26" t="s">
        <v>17</v>
      </c>
      <c r="I53" s="26">
        <v>4</v>
      </c>
      <c r="J53" s="26" t="s">
        <v>17</v>
      </c>
      <c r="K53" s="26" t="s">
        <v>17</v>
      </c>
      <c r="L53" s="26" t="s">
        <v>17</v>
      </c>
      <c r="M53" s="26" t="s">
        <v>17</v>
      </c>
      <c r="N53" s="26" t="s">
        <v>17</v>
      </c>
      <c r="O53" s="26" t="s">
        <v>17</v>
      </c>
      <c r="P53" s="26">
        <v>4</v>
      </c>
      <c r="Q53" s="55"/>
      <c r="R53" s="55"/>
    </row>
    <row r="54" spans="1:18" ht="12.75">
      <c r="A54" s="15" t="s">
        <v>58</v>
      </c>
      <c r="B54" s="26" t="s">
        <v>17</v>
      </c>
      <c r="C54" s="26" t="s">
        <v>17</v>
      </c>
      <c r="D54" s="26" t="s">
        <v>17</v>
      </c>
      <c r="E54" s="26" t="s">
        <v>17</v>
      </c>
      <c r="F54" s="26">
        <v>44</v>
      </c>
      <c r="G54" s="26" t="s">
        <v>17</v>
      </c>
      <c r="H54" s="26">
        <v>84</v>
      </c>
      <c r="I54" s="26" t="s">
        <v>17</v>
      </c>
      <c r="J54" s="26" t="s">
        <v>17</v>
      </c>
      <c r="K54" s="26" t="s">
        <v>17</v>
      </c>
      <c r="L54" s="26" t="s">
        <v>17</v>
      </c>
      <c r="M54" s="26" t="s">
        <v>17</v>
      </c>
      <c r="N54" s="26" t="s">
        <v>17</v>
      </c>
      <c r="O54" s="26" t="s">
        <v>17</v>
      </c>
      <c r="P54" s="26">
        <v>128</v>
      </c>
      <c r="Q54" s="55"/>
      <c r="R54" s="55"/>
    </row>
    <row r="55" spans="1:34" ht="12.75">
      <c r="A55" s="15" t="s">
        <v>59</v>
      </c>
      <c r="B55" s="19">
        <v>1998</v>
      </c>
      <c r="C55" s="26" t="s">
        <v>17</v>
      </c>
      <c r="D55" s="26">
        <v>578</v>
      </c>
      <c r="E55" s="26" t="s">
        <v>17</v>
      </c>
      <c r="F55" s="26" t="s">
        <v>17</v>
      </c>
      <c r="G55" s="26" t="s">
        <v>17</v>
      </c>
      <c r="H55" s="26">
        <v>67</v>
      </c>
      <c r="I55" s="26" t="s">
        <v>17</v>
      </c>
      <c r="J55" s="26" t="s">
        <v>17</v>
      </c>
      <c r="K55" s="26" t="s">
        <v>17</v>
      </c>
      <c r="L55" s="26" t="s">
        <v>17</v>
      </c>
      <c r="M55" s="26" t="s">
        <v>17</v>
      </c>
      <c r="N55" s="26" t="s">
        <v>17</v>
      </c>
      <c r="O55" s="26" t="s">
        <v>17</v>
      </c>
      <c r="P55" s="19">
        <v>2643</v>
      </c>
      <c r="Q55" s="55"/>
      <c r="R55" s="55"/>
      <c r="T55" s="1"/>
      <c r="AH55" s="1"/>
    </row>
    <row r="56" spans="1:18" ht="12.75">
      <c r="A56" s="15" t="s">
        <v>60</v>
      </c>
      <c r="B56" s="26" t="s">
        <v>17</v>
      </c>
      <c r="C56" s="26" t="s">
        <v>17</v>
      </c>
      <c r="D56" s="26" t="s">
        <v>17</v>
      </c>
      <c r="E56" s="26" t="s">
        <v>17</v>
      </c>
      <c r="F56" s="26" t="s">
        <v>17</v>
      </c>
      <c r="G56" s="26" t="s">
        <v>17</v>
      </c>
      <c r="H56" s="26" t="s">
        <v>17</v>
      </c>
      <c r="I56" s="26" t="s">
        <v>17</v>
      </c>
      <c r="J56" s="26" t="s">
        <v>17</v>
      </c>
      <c r="K56" s="26" t="s">
        <v>17</v>
      </c>
      <c r="L56" s="26" t="s">
        <v>17</v>
      </c>
      <c r="M56" s="26" t="s">
        <v>17</v>
      </c>
      <c r="N56" s="26" t="s">
        <v>17</v>
      </c>
      <c r="O56" s="26">
        <v>339</v>
      </c>
      <c r="P56" s="26">
        <v>339</v>
      </c>
      <c r="Q56" s="55"/>
      <c r="R56" s="55"/>
    </row>
    <row r="57" spans="1:34" ht="12.75">
      <c r="A57" s="15" t="s">
        <v>61</v>
      </c>
      <c r="B57" s="19">
        <v>1556</v>
      </c>
      <c r="C57" s="26" t="s">
        <v>17</v>
      </c>
      <c r="D57" s="19">
        <v>1084</v>
      </c>
      <c r="E57" s="26">
        <v>91</v>
      </c>
      <c r="F57" s="26">
        <v>863</v>
      </c>
      <c r="G57" s="26">
        <v>17</v>
      </c>
      <c r="H57" s="26">
        <v>89</v>
      </c>
      <c r="I57" s="26" t="s">
        <v>17</v>
      </c>
      <c r="J57" s="26" t="s">
        <v>17</v>
      </c>
      <c r="K57" s="26" t="s">
        <v>17</v>
      </c>
      <c r="L57" s="26" t="s">
        <v>17</v>
      </c>
      <c r="M57" s="26" t="s">
        <v>17</v>
      </c>
      <c r="N57" s="26" t="s">
        <v>17</v>
      </c>
      <c r="O57" s="26" t="s">
        <v>17</v>
      </c>
      <c r="P57" s="19">
        <v>3701</v>
      </c>
      <c r="Q57" s="55"/>
      <c r="R57" s="28"/>
      <c r="T57" s="1"/>
      <c r="V57" s="1"/>
      <c r="AH57" s="1"/>
    </row>
    <row r="58" spans="1:34" ht="12.75">
      <c r="A58" s="15" t="s">
        <v>62</v>
      </c>
      <c r="B58" s="26">
        <v>190</v>
      </c>
      <c r="C58" s="26" t="s">
        <v>17</v>
      </c>
      <c r="D58" s="26">
        <v>400</v>
      </c>
      <c r="E58" s="26" t="s">
        <v>17</v>
      </c>
      <c r="F58" s="26">
        <v>790</v>
      </c>
      <c r="G58" s="26" t="s">
        <v>17</v>
      </c>
      <c r="H58" s="26">
        <v>97</v>
      </c>
      <c r="I58" s="26" t="s">
        <v>17</v>
      </c>
      <c r="J58" s="26" t="s">
        <v>17</v>
      </c>
      <c r="K58" s="26" t="s">
        <v>17</v>
      </c>
      <c r="L58" s="26" t="s">
        <v>17</v>
      </c>
      <c r="M58" s="26" t="s">
        <v>17</v>
      </c>
      <c r="N58" s="26" t="s">
        <v>17</v>
      </c>
      <c r="O58" s="26" t="s">
        <v>17</v>
      </c>
      <c r="P58" s="19">
        <v>1477</v>
      </c>
      <c r="Q58" s="55"/>
      <c r="R58" s="55"/>
      <c r="AH58" s="1"/>
    </row>
    <row r="59" spans="1:34" ht="12.75">
      <c r="A59" s="15" t="s">
        <v>63</v>
      </c>
      <c r="B59" s="19">
        <v>2663</v>
      </c>
      <c r="C59" s="26">
        <v>40</v>
      </c>
      <c r="D59" s="19">
        <v>1089</v>
      </c>
      <c r="E59" s="26">
        <v>388</v>
      </c>
      <c r="F59" s="19">
        <v>4249</v>
      </c>
      <c r="G59" s="26">
        <v>17</v>
      </c>
      <c r="H59" s="26">
        <v>375</v>
      </c>
      <c r="I59" s="26">
        <v>241</v>
      </c>
      <c r="J59" s="26" t="s">
        <v>17</v>
      </c>
      <c r="K59" s="26" t="s">
        <v>17</v>
      </c>
      <c r="L59" s="26" t="s">
        <v>17</v>
      </c>
      <c r="M59" s="26" t="s">
        <v>17</v>
      </c>
      <c r="N59" s="26" t="s">
        <v>17</v>
      </c>
      <c r="O59" s="26" t="s">
        <v>17</v>
      </c>
      <c r="P59" s="19">
        <v>9062</v>
      </c>
      <c r="Q59" s="55"/>
      <c r="R59" s="28"/>
      <c r="T59" s="1"/>
      <c r="V59" s="1"/>
      <c r="X59" s="1"/>
      <c r="AH59" s="1"/>
    </row>
    <row r="60" spans="1:34" ht="12.75">
      <c r="A60" s="15" t="s">
        <v>64</v>
      </c>
      <c r="B60" s="26" t="s">
        <v>17</v>
      </c>
      <c r="C60" s="26" t="s">
        <v>17</v>
      </c>
      <c r="D60" s="26" t="s">
        <v>17</v>
      </c>
      <c r="E60" s="26">
        <v>82</v>
      </c>
      <c r="F60" s="19">
        <v>2203</v>
      </c>
      <c r="G60" s="26" t="s">
        <v>17</v>
      </c>
      <c r="H60" s="26" t="s">
        <v>17</v>
      </c>
      <c r="I60" s="26" t="s">
        <v>17</v>
      </c>
      <c r="J60" s="26" t="s">
        <v>17</v>
      </c>
      <c r="K60" s="26" t="s">
        <v>17</v>
      </c>
      <c r="L60" s="26" t="s">
        <v>17</v>
      </c>
      <c r="M60" s="26" t="s">
        <v>17</v>
      </c>
      <c r="N60" s="26" t="s">
        <v>17</v>
      </c>
      <c r="O60" s="26" t="s">
        <v>17</v>
      </c>
      <c r="P60" s="19">
        <v>2284</v>
      </c>
      <c r="Q60" s="55"/>
      <c r="R60" s="28"/>
      <c r="X60" s="1"/>
      <c r="AH60" s="1"/>
    </row>
    <row r="61" spans="1:34" ht="12.75">
      <c r="A61" s="15" t="s">
        <v>65</v>
      </c>
      <c r="B61" s="19">
        <v>1256</v>
      </c>
      <c r="C61" s="26" t="s">
        <v>17</v>
      </c>
      <c r="D61" s="26">
        <v>922</v>
      </c>
      <c r="E61" s="26" t="s">
        <v>17</v>
      </c>
      <c r="F61" s="26">
        <v>908</v>
      </c>
      <c r="G61" s="26">
        <v>39</v>
      </c>
      <c r="H61" s="26" t="s">
        <v>17</v>
      </c>
      <c r="I61" s="26" t="s">
        <v>17</v>
      </c>
      <c r="J61" s="26" t="s">
        <v>17</v>
      </c>
      <c r="K61" s="26" t="s">
        <v>17</v>
      </c>
      <c r="L61" s="26" t="s">
        <v>17</v>
      </c>
      <c r="M61" s="26" t="s">
        <v>17</v>
      </c>
      <c r="N61" s="26" t="s">
        <v>17</v>
      </c>
      <c r="O61" s="26" t="s">
        <v>17</v>
      </c>
      <c r="P61" s="19">
        <v>3125</v>
      </c>
      <c r="Q61" s="55"/>
      <c r="R61" s="55"/>
      <c r="T61" s="1"/>
      <c r="AH61" s="1"/>
    </row>
    <row r="62" spans="1:34" ht="12.75">
      <c r="A62" t="s">
        <v>66</v>
      </c>
      <c r="B62" s="26">
        <v>466</v>
      </c>
      <c r="C62" s="26" t="s">
        <v>17</v>
      </c>
      <c r="D62" s="26">
        <v>245</v>
      </c>
      <c r="E62" s="26">
        <v>194</v>
      </c>
      <c r="F62" s="19">
        <v>1804</v>
      </c>
      <c r="G62" s="26" t="s">
        <v>17</v>
      </c>
      <c r="H62" s="26">
        <v>54</v>
      </c>
      <c r="I62" s="26" t="s">
        <v>17</v>
      </c>
      <c r="J62" s="26" t="s">
        <v>17</v>
      </c>
      <c r="K62" s="26" t="s">
        <v>17</v>
      </c>
      <c r="L62" s="26" t="s">
        <v>17</v>
      </c>
      <c r="M62" s="26" t="s">
        <v>17</v>
      </c>
      <c r="N62" s="26" t="s">
        <v>17</v>
      </c>
      <c r="O62" s="26" t="s">
        <v>17</v>
      </c>
      <c r="P62" s="19">
        <v>2763</v>
      </c>
      <c r="Q62" s="55"/>
      <c r="R62" s="55"/>
      <c r="X62" s="1"/>
      <c r="AH62" s="1"/>
    </row>
    <row r="63" spans="1:18" ht="12.75">
      <c r="A63" t="s">
        <v>67</v>
      </c>
      <c r="B63" s="26">
        <v>10</v>
      </c>
      <c r="C63" s="26" t="s">
        <v>17</v>
      </c>
      <c r="D63" s="26">
        <v>47</v>
      </c>
      <c r="E63" s="26" t="s">
        <v>17</v>
      </c>
      <c r="F63" s="26" t="s">
        <v>17</v>
      </c>
      <c r="G63" s="26">
        <v>10</v>
      </c>
      <c r="H63" s="26">
        <v>63</v>
      </c>
      <c r="I63" s="26" t="s">
        <v>17</v>
      </c>
      <c r="J63" s="26" t="s">
        <v>17</v>
      </c>
      <c r="K63" s="26" t="s">
        <v>17</v>
      </c>
      <c r="L63" s="26" t="s">
        <v>17</v>
      </c>
      <c r="M63" s="26" t="s">
        <v>17</v>
      </c>
      <c r="N63" s="26" t="s">
        <v>17</v>
      </c>
      <c r="O63" s="26" t="s">
        <v>17</v>
      </c>
      <c r="P63" s="26">
        <v>130</v>
      </c>
      <c r="Q63" s="55"/>
      <c r="R63" s="55"/>
    </row>
    <row r="64" spans="1:34" ht="12.75">
      <c r="A64" t="s">
        <v>68</v>
      </c>
      <c r="B64" s="26">
        <v>383</v>
      </c>
      <c r="C64" s="26">
        <v>40</v>
      </c>
      <c r="D64" s="26">
        <v>71</v>
      </c>
      <c r="E64" s="26">
        <v>73</v>
      </c>
      <c r="F64" s="19">
        <v>3237</v>
      </c>
      <c r="G64" s="26" t="s">
        <v>17</v>
      </c>
      <c r="H64" s="26">
        <v>239</v>
      </c>
      <c r="I64" s="26">
        <v>188</v>
      </c>
      <c r="J64" s="26" t="s">
        <v>17</v>
      </c>
      <c r="K64" s="26" t="s">
        <v>17</v>
      </c>
      <c r="L64" s="26" t="s">
        <v>17</v>
      </c>
      <c r="M64" s="26" t="s">
        <v>17</v>
      </c>
      <c r="N64" s="26" t="s">
        <v>17</v>
      </c>
      <c r="O64" s="26" t="s">
        <v>17</v>
      </c>
      <c r="P64" s="19">
        <v>4231</v>
      </c>
      <c r="Q64" s="55"/>
      <c r="R64" s="55"/>
      <c r="X64" s="1"/>
      <c r="AH64" s="1"/>
    </row>
    <row r="65" spans="1:18" ht="12.75">
      <c r="A65" t="s">
        <v>69</v>
      </c>
      <c r="B65" s="26">
        <v>246</v>
      </c>
      <c r="C65" s="26" t="s">
        <v>17</v>
      </c>
      <c r="D65" s="26">
        <v>148</v>
      </c>
      <c r="E65" s="26" t="s">
        <v>17</v>
      </c>
      <c r="F65" s="26">
        <v>21</v>
      </c>
      <c r="G65" s="26" t="s">
        <v>17</v>
      </c>
      <c r="H65" s="26" t="s">
        <v>17</v>
      </c>
      <c r="I65" s="26" t="s">
        <v>17</v>
      </c>
      <c r="J65" s="26" t="s">
        <v>17</v>
      </c>
      <c r="K65" s="26" t="s">
        <v>17</v>
      </c>
      <c r="L65" s="26" t="s">
        <v>17</v>
      </c>
      <c r="M65" s="26" t="s">
        <v>17</v>
      </c>
      <c r="N65" s="26" t="s">
        <v>17</v>
      </c>
      <c r="O65" s="26" t="s">
        <v>17</v>
      </c>
      <c r="P65" s="26">
        <v>415</v>
      </c>
      <c r="Q65" s="55"/>
      <c r="R65" s="55"/>
    </row>
    <row r="66" spans="1:18" ht="12.75">
      <c r="A66" t="s">
        <v>70</v>
      </c>
      <c r="B66" s="26" t="s">
        <v>17</v>
      </c>
      <c r="C66" s="26" t="s">
        <v>17</v>
      </c>
      <c r="D66" s="26" t="s">
        <v>17</v>
      </c>
      <c r="E66" s="26" t="s">
        <v>17</v>
      </c>
      <c r="F66" s="26" t="s">
        <v>17</v>
      </c>
      <c r="G66" s="26" t="s">
        <v>17</v>
      </c>
      <c r="H66" s="26" t="s">
        <v>17</v>
      </c>
      <c r="I66" s="26" t="s">
        <v>17</v>
      </c>
      <c r="J66" s="26" t="s">
        <v>17</v>
      </c>
      <c r="K66" s="26" t="s">
        <v>17</v>
      </c>
      <c r="L66" s="26" t="s">
        <v>17</v>
      </c>
      <c r="M66" s="26" t="s">
        <v>17</v>
      </c>
      <c r="N66" s="26">
        <v>8</v>
      </c>
      <c r="O66" s="26" t="s">
        <v>17</v>
      </c>
      <c r="P66" s="26">
        <v>8</v>
      </c>
      <c r="Q66" s="55"/>
      <c r="R66" s="28"/>
    </row>
    <row r="67" spans="1:18" ht="12.75">
      <c r="A67" s="15"/>
      <c r="B67" s="19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9"/>
      <c r="Q67" s="55"/>
      <c r="R67" s="28"/>
    </row>
    <row r="68" spans="1:34" ht="13.5">
      <c r="A68" s="30" t="s">
        <v>231</v>
      </c>
      <c r="B68" s="97">
        <v>30865</v>
      </c>
      <c r="C68" s="98">
        <v>472</v>
      </c>
      <c r="D68" s="97">
        <v>18446</v>
      </c>
      <c r="E68" s="97">
        <v>4028</v>
      </c>
      <c r="F68" s="97">
        <v>47834</v>
      </c>
      <c r="G68" s="98">
        <v>687</v>
      </c>
      <c r="H68" s="97">
        <v>4473</v>
      </c>
      <c r="I68" s="98">
        <v>737</v>
      </c>
      <c r="J68" s="98">
        <v>8</v>
      </c>
      <c r="K68" s="98" t="s">
        <v>17</v>
      </c>
      <c r="L68" s="98" t="s">
        <v>17</v>
      </c>
      <c r="M68" s="97">
        <v>5530</v>
      </c>
      <c r="N68" s="97">
        <v>2154</v>
      </c>
      <c r="O68" s="97">
        <v>44505</v>
      </c>
      <c r="P68" s="97">
        <v>159738</v>
      </c>
      <c r="Q68" s="55"/>
      <c r="R68" s="28"/>
      <c r="T68" s="1"/>
      <c r="V68" s="1"/>
      <c r="W68" s="1"/>
      <c r="X68" s="1"/>
      <c r="Z68" s="1"/>
      <c r="AE68" s="1"/>
      <c r="AF68" s="1"/>
      <c r="AG68" s="1"/>
      <c r="AH68" s="1"/>
    </row>
    <row r="69" spans="1:34" ht="12.75">
      <c r="A69" s="1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T69" s="1"/>
      <c r="U69" s="1"/>
      <c r="V69" s="1"/>
      <c r="W69" s="1"/>
      <c r="X69" s="1"/>
      <c r="Z69" s="1"/>
      <c r="AF69" s="1"/>
      <c r="AG69" s="1"/>
      <c r="AH69" s="1"/>
    </row>
    <row r="70" spans="1:34" ht="12.75">
      <c r="A70" s="14" t="s">
        <v>229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55"/>
      <c r="R70" s="55"/>
      <c r="T70" s="11"/>
      <c r="U70" s="12"/>
      <c r="V70" s="1"/>
      <c r="W70" s="1"/>
      <c r="X70" s="1"/>
      <c r="Z70" s="1"/>
      <c r="AF70" s="10"/>
      <c r="AG70" s="1"/>
      <c r="AH70" s="1"/>
    </row>
    <row r="71" spans="1:18" ht="12.75">
      <c r="A71" s="15"/>
      <c r="B71" s="92"/>
      <c r="C71" s="55"/>
      <c r="D71" s="28"/>
      <c r="E71" s="28"/>
      <c r="F71" s="28"/>
      <c r="G71" s="28"/>
      <c r="H71" s="55"/>
      <c r="I71" s="28"/>
      <c r="J71" s="55"/>
      <c r="K71" s="55"/>
      <c r="L71" s="55"/>
      <c r="M71" s="28"/>
      <c r="N71" s="28"/>
      <c r="O71" s="28"/>
      <c r="P71" s="55"/>
      <c r="Q71" s="55"/>
      <c r="R71" s="55"/>
    </row>
    <row r="72" spans="1:18" ht="13.5">
      <c r="A72" s="68" t="s">
        <v>222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15" t="s">
        <v>179</v>
      </c>
      <c r="B73" s="26" t="s">
        <v>17</v>
      </c>
      <c r="C73" s="26" t="s">
        <v>17</v>
      </c>
      <c r="D73" s="26">
        <v>40</v>
      </c>
      <c r="E73" s="26" t="s">
        <v>17</v>
      </c>
      <c r="F73" s="26">
        <v>148</v>
      </c>
      <c r="G73" s="26" t="s">
        <v>17</v>
      </c>
      <c r="H73" s="26">
        <v>268</v>
      </c>
      <c r="I73" s="26" t="s">
        <v>17</v>
      </c>
      <c r="J73" s="26" t="s">
        <v>17</v>
      </c>
      <c r="K73" s="26" t="s">
        <v>17</v>
      </c>
      <c r="L73" s="26" t="s">
        <v>17</v>
      </c>
      <c r="M73" s="26" t="s">
        <v>17</v>
      </c>
      <c r="N73" s="26" t="s">
        <v>17</v>
      </c>
      <c r="O73" s="26" t="s">
        <v>17</v>
      </c>
      <c r="P73" s="26">
        <v>457</v>
      </c>
      <c r="Q73" s="55"/>
      <c r="R73" s="55"/>
    </row>
    <row r="74" spans="1:18" ht="12.75">
      <c r="A74" s="15" t="s">
        <v>193</v>
      </c>
      <c r="B74" s="26">
        <v>571</v>
      </c>
      <c r="C74" s="26" t="s">
        <v>17</v>
      </c>
      <c r="D74" s="26" t="s">
        <v>17</v>
      </c>
      <c r="E74" s="26">
        <v>86</v>
      </c>
      <c r="F74" s="26">
        <v>215</v>
      </c>
      <c r="G74" s="26" t="s">
        <v>17</v>
      </c>
      <c r="H74" s="26" t="s">
        <v>17</v>
      </c>
      <c r="I74" s="26" t="s">
        <v>17</v>
      </c>
      <c r="J74" s="26" t="s">
        <v>17</v>
      </c>
      <c r="K74" s="26" t="s">
        <v>17</v>
      </c>
      <c r="L74" s="26" t="s">
        <v>17</v>
      </c>
      <c r="M74" s="26" t="s">
        <v>17</v>
      </c>
      <c r="N74" s="26" t="s">
        <v>17</v>
      </c>
      <c r="O74" s="26" t="s">
        <v>17</v>
      </c>
      <c r="P74" s="26">
        <v>872</v>
      </c>
      <c r="Q74" s="55"/>
      <c r="R74" s="55"/>
    </row>
    <row r="75" spans="1:18" ht="13.5">
      <c r="A75" s="15" t="s">
        <v>71</v>
      </c>
      <c r="B75" s="26" t="s">
        <v>17</v>
      </c>
      <c r="C75" s="26" t="s">
        <v>17</v>
      </c>
      <c r="D75" s="26">
        <v>12</v>
      </c>
      <c r="E75" s="26" t="s">
        <v>17</v>
      </c>
      <c r="F75" s="26" t="s">
        <v>17</v>
      </c>
      <c r="G75" s="26" t="s">
        <v>17</v>
      </c>
      <c r="H75" s="26" t="s">
        <v>17</v>
      </c>
      <c r="I75" s="26" t="s">
        <v>17</v>
      </c>
      <c r="J75" s="26" t="s">
        <v>17</v>
      </c>
      <c r="K75" s="26" t="s">
        <v>17</v>
      </c>
      <c r="L75" s="26" t="s">
        <v>17</v>
      </c>
      <c r="M75" s="26" t="s">
        <v>17</v>
      </c>
      <c r="N75" s="26" t="s">
        <v>17</v>
      </c>
      <c r="O75" s="26" t="s">
        <v>17</v>
      </c>
      <c r="P75" s="26">
        <v>12</v>
      </c>
      <c r="Q75" s="71"/>
      <c r="R75" s="55"/>
    </row>
    <row r="76" spans="1:18" ht="13.5">
      <c r="A76" s="15" t="s">
        <v>72</v>
      </c>
      <c r="B76" s="26">
        <v>547</v>
      </c>
      <c r="C76" s="26" t="s">
        <v>17</v>
      </c>
      <c r="D76" s="26" t="s">
        <v>17</v>
      </c>
      <c r="E76" s="26" t="s">
        <v>17</v>
      </c>
      <c r="F76" s="26">
        <v>27</v>
      </c>
      <c r="G76" s="26">
        <v>98</v>
      </c>
      <c r="H76" s="26">
        <v>118</v>
      </c>
      <c r="I76" s="26" t="s">
        <v>17</v>
      </c>
      <c r="J76" s="26" t="s">
        <v>17</v>
      </c>
      <c r="K76" s="26" t="s">
        <v>17</v>
      </c>
      <c r="L76" s="26" t="s">
        <v>17</v>
      </c>
      <c r="M76" s="26" t="s">
        <v>17</v>
      </c>
      <c r="N76" s="26" t="s">
        <v>17</v>
      </c>
      <c r="O76" s="26" t="s">
        <v>17</v>
      </c>
      <c r="P76" s="26">
        <v>790</v>
      </c>
      <c r="Q76" s="71"/>
      <c r="R76" s="70"/>
    </row>
    <row r="77" spans="1:34" ht="13.5">
      <c r="A77" s="15" t="s">
        <v>73</v>
      </c>
      <c r="B77" s="26">
        <v>82</v>
      </c>
      <c r="C77" s="26" t="s">
        <v>17</v>
      </c>
      <c r="D77" s="26" t="s">
        <v>17</v>
      </c>
      <c r="E77" s="26" t="s">
        <v>17</v>
      </c>
      <c r="F77" s="26" t="s">
        <v>17</v>
      </c>
      <c r="G77" s="26" t="s">
        <v>17</v>
      </c>
      <c r="H77" s="26" t="s">
        <v>17</v>
      </c>
      <c r="I77" s="26" t="s">
        <v>17</v>
      </c>
      <c r="J77" s="26" t="s">
        <v>17</v>
      </c>
      <c r="K77" s="26" t="s">
        <v>17</v>
      </c>
      <c r="L77" s="26" t="s">
        <v>17</v>
      </c>
      <c r="M77" s="26" t="s">
        <v>17</v>
      </c>
      <c r="N77" s="26" t="s">
        <v>17</v>
      </c>
      <c r="O77" s="26" t="s">
        <v>17</v>
      </c>
      <c r="P77" s="26">
        <v>82</v>
      </c>
      <c r="Q77" s="75"/>
      <c r="R77" s="70"/>
      <c r="AH77" s="1"/>
    </row>
    <row r="78" spans="1:18" ht="12.75">
      <c r="A78" s="15" t="s">
        <v>74</v>
      </c>
      <c r="B78" s="26" t="s">
        <v>17</v>
      </c>
      <c r="C78" s="26" t="s">
        <v>17</v>
      </c>
      <c r="D78" s="26" t="s">
        <v>17</v>
      </c>
      <c r="E78" s="26" t="s">
        <v>17</v>
      </c>
      <c r="F78" s="26" t="s">
        <v>17</v>
      </c>
      <c r="G78" s="26" t="s">
        <v>17</v>
      </c>
      <c r="H78" s="26" t="s">
        <v>17</v>
      </c>
      <c r="I78" s="26" t="s">
        <v>17</v>
      </c>
      <c r="J78" s="26" t="s">
        <v>17</v>
      </c>
      <c r="K78" s="26" t="s">
        <v>17</v>
      </c>
      <c r="L78" s="26" t="s">
        <v>17</v>
      </c>
      <c r="M78" s="26">
        <v>49</v>
      </c>
      <c r="N78" s="26">
        <v>145</v>
      </c>
      <c r="O78" s="26">
        <v>841</v>
      </c>
      <c r="P78" s="19">
        <v>1036</v>
      </c>
      <c r="Q78" s="75"/>
      <c r="R78" s="75"/>
    </row>
    <row r="79" spans="1:18" ht="12.75">
      <c r="A79" s="15" t="s">
        <v>592</v>
      </c>
      <c r="B79" s="26" t="s">
        <v>17</v>
      </c>
      <c r="C79" s="26" t="s">
        <v>17</v>
      </c>
      <c r="D79" s="26" t="s">
        <v>17</v>
      </c>
      <c r="E79" s="26" t="s">
        <v>17</v>
      </c>
      <c r="F79" s="26" t="s">
        <v>17</v>
      </c>
      <c r="G79" s="26" t="s">
        <v>17</v>
      </c>
      <c r="H79" s="26">
        <v>490</v>
      </c>
      <c r="I79" s="26" t="s">
        <v>17</v>
      </c>
      <c r="J79" s="26" t="s">
        <v>17</v>
      </c>
      <c r="K79" s="26" t="s">
        <v>17</v>
      </c>
      <c r="L79" s="26" t="s">
        <v>17</v>
      </c>
      <c r="M79" s="26" t="s">
        <v>17</v>
      </c>
      <c r="N79" s="26" t="s">
        <v>17</v>
      </c>
      <c r="O79" s="26" t="s">
        <v>17</v>
      </c>
      <c r="P79" s="26">
        <v>490</v>
      </c>
      <c r="Q79" s="76"/>
      <c r="R79" s="75"/>
    </row>
    <row r="80" spans="1:18" ht="12.75">
      <c r="A80" s="15" t="s">
        <v>180</v>
      </c>
      <c r="B80" s="26">
        <v>171</v>
      </c>
      <c r="C80" s="26" t="s">
        <v>17</v>
      </c>
      <c r="D80" s="26" t="s">
        <v>17</v>
      </c>
      <c r="E80" s="26" t="s">
        <v>17</v>
      </c>
      <c r="F80" s="26" t="s">
        <v>17</v>
      </c>
      <c r="G80" s="26" t="s">
        <v>17</v>
      </c>
      <c r="H80" s="26" t="s">
        <v>17</v>
      </c>
      <c r="I80" s="26" t="s">
        <v>17</v>
      </c>
      <c r="J80" s="26" t="s">
        <v>17</v>
      </c>
      <c r="K80" s="26" t="s">
        <v>17</v>
      </c>
      <c r="L80" s="26" t="s">
        <v>17</v>
      </c>
      <c r="M80" s="26" t="s">
        <v>17</v>
      </c>
      <c r="N80" s="26" t="s">
        <v>17</v>
      </c>
      <c r="O80" s="26" t="s">
        <v>17</v>
      </c>
      <c r="P80" s="26">
        <v>171</v>
      </c>
      <c r="Q80" s="75"/>
      <c r="R80" s="76"/>
    </row>
    <row r="81" spans="1:18" ht="12.75">
      <c r="A81" s="15" t="s">
        <v>75</v>
      </c>
      <c r="B81" s="26" t="s">
        <v>17</v>
      </c>
      <c r="C81" s="26" t="s">
        <v>17</v>
      </c>
      <c r="D81" s="26">
        <v>102</v>
      </c>
      <c r="E81" s="26" t="s">
        <v>17</v>
      </c>
      <c r="F81" s="26">
        <v>507</v>
      </c>
      <c r="G81" s="26" t="s">
        <v>17</v>
      </c>
      <c r="H81" s="26" t="s">
        <v>17</v>
      </c>
      <c r="I81" s="26" t="s">
        <v>17</v>
      </c>
      <c r="J81" s="26" t="s">
        <v>17</v>
      </c>
      <c r="K81" s="26" t="s">
        <v>17</v>
      </c>
      <c r="L81" s="26" t="s">
        <v>17</v>
      </c>
      <c r="M81" s="26" t="s">
        <v>17</v>
      </c>
      <c r="N81" s="26" t="s">
        <v>17</v>
      </c>
      <c r="O81" s="26" t="s">
        <v>17</v>
      </c>
      <c r="P81" s="26">
        <v>609</v>
      </c>
      <c r="Q81" s="75"/>
      <c r="R81" s="78"/>
    </row>
    <row r="82" spans="1:26" ht="12.75">
      <c r="A82" s="15" t="s">
        <v>76</v>
      </c>
      <c r="B82" s="26">
        <v>63</v>
      </c>
      <c r="C82" s="26" t="s">
        <v>17</v>
      </c>
      <c r="D82" s="26" t="s">
        <v>17</v>
      </c>
      <c r="E82" s="26" t="s">
        <v>17</v>
      </c>
      <c r="F82" s="26" t="s">
        <v>17</v>
      </c>
      <c r="G82" s="26" t="s">
        <v>17</v>
      </c>
      <c r="H82" s="26" t="s">
        <v>17</v>
      </c>
      <c r="I82" s="26" t="s">
        <v>17</v>
      </c>
      <c r="J82" s="26" t="s">
        <v>17</v>
      </c>
      <c r="K82" s="26" t="s">
        <v>17</v>
      </c>
      <c r="L82" s="26" t="s">
        <v>17</v>
      </c>
      <c r="M82" s="26" t="s">
        <v>17</v>
      </c>
      <c r="N82" s="26" t="s">
        <v>17</v>
      </c>
      <c r="O82" s="26" t="s">
        <v>17</v>
      </c>
      <c r="P82" s="26">
        <v>63</v>
      </c>
      <c r="Q82" s="75"/>
      <c r="R82" s="75"/>
      <c r="T82" s="93"/>
      <c r="U82" s="93"/>
      <c r="V82" s="95"/>
      <c r="W82" s="93"/>
      <c r="X82" s="95"/>
      <c r="Y82" s="93"/>
      <c r="Z82" s="93"/>
    </row>
    <row r="83" spans="1:26" ht="12.75">
      <c r="A83" s="15" t="s">
        <v>77</v>
      </c>
      <c r="B83" s="26" t="s">
        <v>17</v>
      </c>
      <c r="C83" s="26" t="s">
        <v>17</v>
      </c>
      <c r="D83" s="26" t="s">
        <v>17</v>
      </c>
      <c r="E83" s="26" t="s">
        <v>17</v>
      </c>
      <c r="F83" s="26" t="s">
        <v>17</v>
      </c>
      <c r="G83" s="26" t="s">
        <v>17</v>
      </c>
      <c r="H83" s="26" t="s">
        <v>17</v>
      </c>
      <c r="I83" s="26">
        <v>44</v>
      </c>
      <c r="J83" s="26" t="s">
        <v>17</v>
      </c>
      <c r="K83" s="26" t="s">
        <v>17</v>
      </c>
      <c r="L83" s="26" t="s">
        <v>17</v>
      </c>
      <c r="M83" s="26" t="s">
        <v>17</v>
      </c>
      <c r="N83" s="26" t="s">
        <v>17</v>
      </c>
      <c r="O83" s="26" t="s">
        <v>17</v>
      </c>
      <c r="P83" s="26">
        <v>44</v>
      </c>
      <c r="Q83" s="75"/>
      <c r="R83" s="75"/>
      <c r="T83" s="93"/>
      <c r="U83" s="93"/>
      <c r="V83" s="95"/>
      <c r="W83" s="93"/>
      <c r="X83" s="95"/>
      <c r="Y83" s="93"/>
      <c r="Z83" s="93"/>
    </row>
    <row r="84" spans="1:26" ht="12.75">
      <c r="A84" s="15" t="s">
        <v>78</v>
      </c>
      <c r="B84" s="26" t="s">
        <v>17</v>
      </c>
      <c r="C84" s="26" t="s">
        <v>17</v>
      </c>
      <c r="D84" s="26" t="s">
        <v>17</v>
      </c>
      <c r="E84" s="26" t="s">
        <v>17</v>
      </c>
      <c r="F84" s="26" t="s">
        <v>17</v>
      </c>
      <c r="G84" s="26" t="s">
        <v>17</v>
      </c>
      <c r="H84" s="26" t="s">
        <v>17</v>
      </c>
      <c r="I84" s="26" t="s">
        <v>17</v>
      </c>
      <c r="J84" s="26" t="s">
        <v>17</v>
      </c>
      <c r="K84" s="26" t="s">
        <v>17</v>
      </c>
      <c r="L84" s="26" t="s">
        <v>17</v>
      </c>
      <c r="M84" s="26" t="s">
        <v>17</v>
      </c>
      <c r="N84" s="26" t="s">
        <v>17</v>
      </c>
      <c r="O84" s="26">
        <v>25</v>
      </c>
      <c r="P84" s="26">
        <v>25</v>
      </c>
      <c r="Q84" s="75"/>
      <c r="R84" s="75"/>
      <c r="T84" s="93"/>
      <c r="U84" s="93"/>
      <c r="V84" s="95"/>
      <c r="W84" s="93"/>
      <c r="X84" s="95"/>
      <c r="Y84" s="93"/>
      <c r="Z84" s="93"/>
    </row>
    <row r="85" spans="1:26" ht="12.75">
      <c r="A85" s="15" t="s">
        <v>79</v>
      </c>
      <c r="B85" s="26">
        <v>139</v>
      </c>
      <c r="C85" s="26" t="s">
        <v>17</v>
      </c>
      <c r="D85" s="26" t="s">
        <v>17</v>
      </c>
      <c r="E85" s="26" t="s">
        <v>17</v>
      </c>
      <c r="F85" s="26" t="s">
        <v>17</v>
      </c>
      <c r="G85" s="26" t="s">
        <v>17</v>
      </c>
      <c r="H85" s="26" t="s">
        <v>17</v>
      </c>
      <c r="I85" s="26" t="s">
        <v>17</v>
      </c>
      <c r="J85" s="26" t="s">
        <v>17</v>
      </c>
      <c r="K85" s="26" t="s">
        <v>17</v>
      </c>
      <c r="L85" s="26" t="s">
        <v>17</v>
      </c>
      <c r="M85" s="26" t="s">
        <v>17</v>
      </c>
      <c r="N85" s="26" t="s">
        <v>17</v>
      </c>
      <c r="O85" s="26" t="s">
        <v>17</v>
      </c>
      <c r="P85" s="26">
        <v>139</v>
      </c>
      <c r="Q85" s="75"/>
      <c r="R85" s="75"/>
      <c r="T85" s="93"/>
      <c r="U85" s="93"/>
      <c r="V85" s="95"/>
      <c r="W85" s="93"/>
      <c r="X85" s="95"/>
      <c r="Y85" s="93"/>
      <c r="Z85" s="93"/>
    </row>
    <row r="86" spans="1:26" ht="12.75">
      <c r="A86" s="15" t="s">
        <v>80</v>
      </c>
      <c r="B86" s="26" t="s">
        <v>17</v>
      </c>
      <c r="C86" s="26">
        <v>741</v>
      </c>
      <c r="D86" s="26" t="s">
        <v>17</v>
      </c>
      <c r="E86" s="26" t="s">
        <v>17</v>
      </c>
      <c r="F86" s="26" t="s">
        <v>17</v>
      </c>
      <c r="G86" s="26" t="s">
        <v>17</v>
      </c>
      <c r="H86" s="26" t="s">
        <v>17</v>
      </c>
      <c r="I86" s="26" t="s">
        <v>17</v>
      </c>
      <c r="J86" s="26" t="s">
        <v>17</v>
      </c>
      <c r="K86" s="26" t="s">
        <v>17</v>
      </c>
      <c r="L86" s="26" t="s">
        <v>17</v>
      </c>
      <c r="M86" s="26" t="s">
        <v>17</v>
      </c>
      <c r="N86" s="26" t="s">
        <v>17</v>
      </c>
      <c r="O86" s="26" t="s">
        <v>17</v>
      </c>
      <c r="P86" s="26">
        <v>741</v>
      </c>
      <c r="Q86" s="75"/>
      <c r="R86" s="75"/>
      <c r="T86" s="93"/>
      <c r="U86" s="93"/>
      <c r="V86" s="95"/>
      <c r="W86" s="93"/>
      <c r="X86" s="95"/>
      <c r="Y86" s="93"/>
      <c r="Z86" s="93"/>
    </row>
    <row r="87" spans="1:34" ht="12.75">
      <c r="A87" s="15" t="s">
        <v>81</v>
      </c>
      <c r="B87" s="26">
        <v>63</v>
      </c>
      <c r="C87" s="26">
        <v>16</v>
      </c>
      <c r="D87" s="26" t="s">
        <v>17</v>
      </c>
      <c r="E87" s="26" t="s">
        <v>17</v>
      </c>
      <c r="F87" s="26" t="s">
        <v>17</v>
      </c>
      <c r="G87" s="26" t="s">
        <v>17</v>
      </c>
      <c r="H87" s="26" t="s">
        <v>17</v>
      </c>
      <c r="I87" s="26" t="s">
        <v>17</v>
      </c>
      <c r="J87" s="26" t="s">
        <v>17</v>
      </c>
      <c r="K87" s="26" t="s">
        <v>17</v>
      </c>
      <c r="L87" s="26" t="s">
        <v>17</v>
      </c>
      <c r="M87" s="26" t="s">
        <v>17</v>
      </c>
      <c r="N87" s="26" t="s">
        <v>17</v>
      </c>
      <c r="O87" s="26" t="s">
        <v>17</v>
      </c>
      <c r="P87" s="26">
        <v>79</v>
      </c>
      <c r="Q87" s="75"/>
      <c r="R87" s="78"/>
      <c r="T87" s="93"/>
      <c r="U87" s="93"/>
      <c r="V87" s="95"/>
      <c r="W87" s="93"/>
      <c r="X87" s="95"/>
      <c r="Y87" s="93"/>
      <c r="Z87" s="93"/>
      <c r="AH87" s="1"/>
    </row>
    <row r="88" spans="1:26" ht="12.75">
      <c r="A88" s="15" t="s">
        <v>82</v>
      </c>
      <c r="B88" s="26">
        <v>680</v>
      </c>
      <c r="C88" s="26" t="s">
        <v>17</v>
      </c>
      <c r="D88" s="26" t="s">
        <v>17</v>
      </c>
      <c r="E88" s="26">
        <v>82</v>
      </c>
      <c r="F88" s="26">
        <v>32</v>
      </c>
      <c r="G88" s="26">
        <v>43</v>
      </c>
      <c r="H88" s="26">
        <v>42</v>
      </c>
      <c r="I88" s="26" t="s">
        <v>17</v>
      </c>
      <c r="J88" s="26" t="s">
        <v>17</v>
      </c>
      <c r="K88" s="26" t="s">
        <v>17</v>
      </c>
      <c r="L88" s="26" t="s">
        <v>17</v>
      </c>
      <c r="M88" s="26" t="s">
        <v>17</v>
      </c>
      <c r="N88" s="26" t="s">
        <v>17</v>
      </c>
      <c r="O88" s="26" t="s">
        <v>17</v>
      </c>
      <c r="P88" s="26">
        <v>878</v>
      </c>
      <c r="Q88" s="75"/>
      <c r="R88" s="75"/>
      <c r="T88" s="93"/>
      <c r="U88" s="93"/>
      <c r="V88" s="95"/>
      <c r="W88" s="93"/>
      <c r="X88" s="95"/>
      <c r="Y88" s="93"/>
      <c r="Z88" s="93"/>
    </row>
    <row r="89" spans="1:26" ht="12.75">
      <c r="A89" s="15" t="s">
        <v>83</v>
      </c>
      <c r="B89" s="26">
        <v>130</v>
      </c>
      <c r="C89" s="26" t="s">
        <v>17</v>
      </c>
      <c r="D89" s="26" t="s">
        <v>17</v>
      </c>
      <c r="E89" s="26" t="s">
        <v>17</v>
      </c>
      <c r="F89" s="26">
        <v>59</v>
      </c>
      <c r="G89" s="26" t="s">
        <v>17</v>
      </c>
      <c r="H89" s="26">
        <v>32</v>
      </c>
      <c r="I89" s="26">
        <v>4</v>
      </c>
      <c r="J89" s="26" t="s">
        <v>17</v>
      </c>
      <c r="K89" s="26" t="s">
        <v>17</v>
      </c>
      <c r="L89" s="26" t="s">
        <v>17</v>
      </c>
      <c r="M89" s="26" t="s">
        <v>17</v>
      </c>
      <c r="N89" s="26" t="s">
        <v>17</v>
      </c>
      <c r="O89" s="26" t="s">
        <v>17</v>
      </c>
      <c r="P89" s="26">
        <v>226</v>
      </c>
      <c r="Q89" s="75"/>
      <c r="R89" s="75"/>
      <c r="T89" s="93"/>
      <c r="U89" s="93"/>
      <c r="V89" s="95"/>
      <c r="W89" s="93"/>
      <c r="X89" s="95"/>
      <c r="Y89" s="93"/>
      <c r="Z89" s="93"/>
    </row>
    <row r="90" spans="1:26" ht="12.75">
      <c r="A90" s="15" t="s">
        <v>84</v>
      </c>
      <c r="B90" s="26">
        <v>170</v>
      </c>
      <c r="C90" s="26" t="s">
        <v>17</v>
      </c>
      <c r="D90" s="26">
        <v>212</v>
      </c>
      <c r="E90" s="26" t="s">
        <v>17</v>
      </c>
      <c r="F90" s="26">
        <v>158</v>
      </c>
      <c r="G90" s="26" t="s">
        <v>17</v>
      </c>
      <c r="H90" s="26">
        <v>18</v>
      </c>
      <c r="I90" s="26" t="s">
        <v>17</v>
      </c>
      <c r="J90" s="26" t="s">
        <v>17</v>
      </c>
      <c r="K90" s="26" t="s">
        <v>17</v>
      </c>
      <c r="L90" s="26" t="s">
        <v>17</v>
      </c>
      <c r="M90" s="26" t="s">
        <v>17</v>
      </c>
      <c r="N90" s="26" t="s">
        <v>17</v>
      </c>
      <c r="O90" s="26" t="s">
        <v>17</v>
      </c>
      <c r="P90" s="26">
        <v>558</v>
      </c>
      <c r="Q90" s="75"/>
      <c r="R90" s="75"/>
      <c r="T90" s="93"/>
      <c r="U90" s="93"/>
      <c r="V90" s="95"/>
      <c r="W90" s="93"/>
      <c r="X90" s="95"/>
      <c r="Y90" s="93"/>
      <c r="Z90" s="93"/>
    </row>
    <row r="91" spans="1:26" ht="12.75">
      <c r="A91" s="15" t="s">
        <v>85</v>
      </c>
      <c r="B91" s="26">
        <v>121</v>
      </c>
      <c r="C91" s="26" t="s">
        <v>17</v>
      </c>
      <c r="D91" s="26" t="s">
        <v>17</v>
      </c>
      <c r="E91" s="26" t="s">
        <v>17</v>
      </c>
      <c r="F91" s="26" t="s">
        <v>17</v>
      </c>
      <c r="G91" s="26" t="s">
        <v>17</v>
      </c>
      <c r="H91" s="26" t="s">
        <v>17</v>
      </c>
      <c r="I91" s="26" t="s">
        <v>17</v>
      </c>
      <c r="J91" s="26" t="s">
        <v>17</v>
      </c>
      <c r="K91" s="26" t="s">
        <v>17</v>
      </c>
      <c r="L91" s="26" t="s">
        <v>17</v>
      </c>
      <c r="M91" s="26" t="s">
        <v>17</v>
      </c>
      <c r="N91" s="26" t="s">
        <v>17</v>
      </c>
      <c r="O91" s="26" t="s">
        <v>17</v>
      </c>
      <c r="P91" s="26">
        <v>121</v>
      </c>
      <c r="Q91" s="75"/>
      <c r="R91" s="75"/>
      <c r="T91" s="93"/>
      <c r="U91" s="93"/>
      <c r="V91" s="95"/>
      <c r="W91" s="93"/>
      <c r="X91" s="95"/>
      <c r="Y91" s="93"/>
      <c r="Z91" s="93"/>
    </row>
    <row r="92" spans="1:26" ht="12.75">
      <c r="A92" s="15" t="s">
        <v>86</v>
      </c>
      <c r="B92" s="26" t="s">
        <v>17</v>
      </c>
      <c r="C92" s="26" t="s">
        <v>17</v>
      </c>
      <c r="D92" s="26" t="s">
        <v>17</v>
      </c>
      <c r="E92" s="26">
        <v>10</v>
      </c>
      <c r="F92" s="26" t="s">
        <v>17</v>
      </c>
      <c r="G92" s="26">
        <v>2</v>
      </c>
      <c r="H92" s="26" t="s">
        <v>17</v>
      </c>
      <c r="I92" s="26" t="s">
        <v>17</v>
      </c>
      <c r="J92" s="26" t="s">
        <v>17</v>
      </c>
      <c r="K92" s="26" t="s">
        <v>17</v>
      </c>
      <c r="L92" s="26" t="s">
        <v>17</v>
      </c>
      <c r="M92" s="26" t="s">
        <v>17</v>
      </c>
      <c r="N92" s="26" t="s">
        <v>17</v>
      </c>
      <c r="O92" s="26" t="s">
        <v>17</v>
      </c>
      <c r="P92" s="26">
        <v>12</v>
      </c>
      <c r="Q92" s="75"/>
      <c r="R92" s="75"/>
      <c r="T92" s="93"/>
      <c r="U92" s="93"/>
      <c r="V92" s="95"/>
      <c r="W92" s="93"/>
      <c r="X92" s="95"/>
      <c r="Y92" s="93"/>
      <c r="Z92" s="93"/>
    </row>
    <row r="93" spans="1:26" ht="12.75">
      <c r="A93" s="15" t="s">
        <v>87</v>
      </c>
      <c r="B93" s="26">
        <v>49</v>
      </c>
      <c r="C93" s="26" t="s">
        <v>17</v>
      </c>
      <c r="D93" s="26" t="s">
        <v>17</v>
      </c>
      <c r="E93" s="26" t="s">
        <v>17</v>
      </c>
      <c r="F93" s="26" t="s">
        <v>17</v>
      </c>
      <c r="G93" s="26" t="s">
        <v>17</v>
      </c>
      <c r="H93" s="26" t="s">
        <v>17</v>
      </c>
      <c r="I93" s="26" t="s">
        <v>17</v>
      </c>
      <c r="J93" s="26" t="s">
        <v>17</v>
      </c>
      <c r="K93" s="26" t="s">
        <v>17</v>
      </c>
      <c r="L93" s="26" t="s">
        <v>17</v>
      </c>
      <c r="M93" s="26" t="s">
        <v>17</v>
      </c>
      <c r="N93" s="26" t="s">
        <v>17</v>
      </c>
      <c r="O93" s="26" t="s">
        <v>17</v>
      </c>
      <c r="P93" s="26">
        <v>49</v>
      </c>
      <c r="Q93" s="75"/>
      <c r="R93" s="75"/>
      <c r="T93" s="93"/>
      <c r="U93" s="93"/>
      <c r="V93" s="95"/>
      <c r="W93" s="93"/>
      <c r="X93" s="95"/>
      <c r="Y93" s="93"/>
      <c r="Z93" s="93"/>
    </row>
    <row r="94" spans="1:26" ht="12.75">
      <c r="A94" s="15" t="s">
        <v>88</v>
      </c>
      <c r="B94" s="26" t="s">
        <v>17</v>
      </c>
      <c r="C94" s="26" t="s">
        <v>17</v>
      </c>
      <c r="D94" s="26">
        <v>104</v>
      </c>
      <c r="E94" s="26" t="s">
        <v>17</v>
      </c>
      <c r="F94" s="26">
        <v>217</v>
      </c>
      <c r="G94" s="26" t="s">
        <v>17</v>
      </c>
      <c r="H94" s="26" t="s">
        <v>17</v>
      </c>
      <c r="I94" s="26" t="s">
        <v>17</v>
      </c>
      <c r="J94" s="26" t="s">
        <v>17</v>
      </c>
      <c r="K94" s="26" t="s">
        <v>17</v>
      </c>
      <c r="L94" s="26" t="s">
        <v>17</v>
      </c>
      <c r="M94" s="26" t="s">
        <v>17</v>
      </c>
      <c r="N94" s="26" t="s">
        <v>17</v>
      </c>
      <c r="O94" s="26" t="s">
        <v>17</v>
      </c>
      <c r="P94" s="26">
        <v>321</v>
      </c>
      <c r="Q94" s="75"/>
      <c r="R94" s="75"/>
      <c r="T94" s="93"/>
      <c r="U94" s="93"/>
      <c r="V94" s="95"/>
      <c r="W94" s="93"/>
      <c r="X94" s="95"/>
      <c r="Y94" s="93"/>
      <c r="Z94" s="93"/>
    </row>
    <row r="95" spans="1:26" ht="12.75">
      <c r="A95" s="15" t="s">
        <v>89</v>
      </c>
      <c r="B95" s="26" t="s">
        <v>17</v>
      </c>
      <c r="C95" s="26" t="s">
        <v>17</v>
      </c>
      <c r="D95" s="26">
        <v>644</v>
      </c>
      <c r="E95" s="26" t="s">
        <v>17</v>
      </c>
      <c r="F95" s="26">
        <v>976</v>
      </c>
      <c r="G95" s="26" t="s">
        <v>17</v>
      </c>
      <c r="H95" s="26" t="s">
        <v>17</v>
      </c>
      <c r="I95" s="26" t="s">
        <v>17</v>
      </c>
      <c r="J95" s="26" t="s">
        <v>17</v>
      </c>
      <c r="K95" s="26" t="s">
        <v>17</v>
      </c>
      <c r="L95" s="26" t="s">
        <v>17</v>
      </c>
      <c r="M95" s="26" t="s">
        <v>17</v>
      </c>
      <c r="N95" s="26" t="s">
        <v>17</v>
      </c>
      <c r="O95" s="26" t="s">
        <v>17</v>
      </c>
      <c r="P95" s="19">
        <v>1620</v>
      </c>
      <c r="Q95" s="75"/>
      <c r="R95" s="75"/>
      <c r="T95" s="93"/>
      <c r="U95" s="93"/>
      <c r="V95" s="95"/>
      <c r="W95" s="93"/>
      <c r="X95" s="95"/>
      <c r="Y95" s="93"/>
      <c r="Z95" s="93"/>
    </row>
    <row r="96" spans="1:26" ht="12.75">
      <c r="A96" s="15" t="s">
        <v>90</v>
      </c>
      <c r="B96" s="26" t="s">
        <v>17</v>
      </c>
      <c r="C96" s="26" t="s">
        <v>17</v>
      </c>
      <c r="D96" s="19">
        <v>1017</v>
      </c>
      <c r="E96" s="26" t="s">
        <v>17</v>
      </c>
      <c r="F96" s="19">
        <v>2380</v>
      </c>
      <c r="G96" s="26" t="s">
        <v>17</v>
      </c>
      <c r="H96" s="26" t="s">
        <v>17</v>
      </c>
      <c r="I96" s="26" t="s">
        <v>17</v>
      </c>
      <c r="J96" s="26" t="s">
        <v>17</v>
      </c>
      <c r="K96" s="26" t="s">
        <v>17</v>
      </c>
      <c r="L96" s="26" t="s">
        <v>17</v>
      </c>
      <c r="M96" s="26" t="s">
        <v>17</v>
      </c>
      <c r="N96" s="26" t="s">
        <v>17</v>
      </c>
      <c r="O96" s="26" t="s">
        <v>17</v>
      </c>
      <c r="P96" s="19">
        <v>3397</v>
      </c>
      <c r="Q96" s="75"/>
      <c r="R96" s="75"/>
      <c r="T96" s="93"/>
      <c r="U96" s="93"/>
      <c r="V96" s="95"/>
      <c r="W96" s="93"/>
      <c r="X96" s="95"/>
      <c r="Y96" s="93"/>
      <c r="Z96" s="93"/>
    </row>
    <row r="97" spans="1:26" ht="12.75">
      <c r="A97" s="15" t="s">
        <v>178</v>
      </c>
      <c r="B97" s="26" t="s">
        <v>17</v>
      </c>
      <c r="C97" s="26" t="s">
        <v>17</v>
      </c>
      <c r="D97" s="26" t="s">
        <v>17</v>
      </c>
      <c r="E97" s="26" t="s">
        <v>17</v>
      </c>
      <c r="F97" s="26" t="s">
        <v>17</v>
      </c>
      <c r="G97" s="26" t="s">
        <v>17</v>
      </c>
      <c r="H97" s="26" t="s">
        <v>17</v>
      </c>
      <c r="I97" s="26">
        <v>29</v>
      </c>
      <c r="J97" s="26" t="s">
        <v>17</v>
      </c>
      <c r="K97" s="26" t="s">
        <v>17</v>
      </c>
      <c r="L97" s="26" t="s">
        <v>17</v>
      </c>
      <c r="M97" s="26" t="s">
        <v>17</v>
      </c>
      <c r="N97" s="26" t="s">
        <v>17</v>
      </c>
      <c r="O97" s="26" t="s">
        <v>17</v>
      </c>
      <c r="P97" s="26">
        <v>29</v>
      </c>
      <c r="Q97" s="75"/>
      <c r="R97" s="75"/>
      <c r="T97" s="93"/>
      <c r="U97" s="93"/>
      <c r="V97" s="95"/>
      <c r="W97" s="93"/>
      <c r="X97" s="95"/>
      <c r="Y97" s="93"/>
      <c r="Z97" s="93"/>
    </row>
    <row r="98" spans="1:26" ht="12.75">
      <c r="A98" s="15" t="s">
        <v>91</v>
      </c>
      <c r="B98" s="26">
        <v>17</v>
      </c>
      <c r="C98" s="26" t="s">
        <v>17</v>
      </c>
      <c r="D98" s="26" t="s">
        <v>17</v>
      </c>
      <c r="E98" s="26" t="s">
        <v>17</v>
      </c>
      <c r="F98" s="26" t="s">
        <v>17</v>
      </c>
      <c r="G98" s="26" t="s">
        <v>17</v>
      </c>
      <c r="H98" s="26" t="s">
        <v>17</v>
      </c>
      <c r="I98" s="26">
        <v>19</v>
      </c>
      <c r="J98" s="26" t="s">
        <v>17</v>
      </c>
      <c r="K98" s="26" t="s">
        <v>17</v>
      </c>
      <c r="L98" s="26" t="s">
        <v>17</v>
      </c>
      <c r="M98" s="19">
        <v>1643</v>
      </c>
      <c r="N98" s="26">
        <v>469</v>
      </c>
      <c r="O98" s="19">
        <v>8287</v>
      </c>
      <c r="P98" s="19">
        <v>10434</v>
      </c>
      <c r="Q98" s="75"/>
      <c r="R98" s="75"/>
      <c r="T98" s="93"/>
      <c r="U98" s="93"/>
      <c r="V98" s="95"/>
      <c r="W98" s="93"/>
      <c r="X98" s="95"/>
      <c r="Y98" s="93"/>
      <c r="Z98" s="93"/>
    </row>
    <row r="99" spans="1:26" ht="12.75">
      <c r="A99" s="15" t="s">
        <v>92</v>
      </c>
      <c r="B99" s="26" t="s">
        <v>17</v>
      </c>
      <c r="C99" s="26" t="s">
        <v>17</v>
      </c>
      <c r="D99" s="26" t="s">
        <v>17</v>
      </c>
      <c r="E99" s="26" t="s">
        <v>17</v>
      </c>
      <c r="F99" s="26" t="s">
        <v>17</v>
      </c>
      <c r="G99" s="26" t="s">
        <v>17</v>
      </c>
      <c r="H99" s="26" t="s">
        <v>17</v>
      </c>
      <c r="I99" s="26" t="s">
        <v>17</v>
      </c>
      <c r="J99" s="26" t="s">
        <v>17</v>
      </c>
      <c r="K99" s="26" t="s">
        <v>17</v>
      </c>
      <c r="L99" s="26" t="s">
        <v>17</v>
      </c>
      <c r="M99" s="26">
        <v>259</v>
      </c>
      <c r="N99" s="26">
        <v>28</v>
      </c>
      <c r="O99" s="26">
        <v>335</v>
      </c>
      <c r="P99" s="26">
        <v>622</v>
      </c>
      <c r="Q99" s="75"/>
      <c r="R99" s="75"/>
      <c r="T99" s="93"/>
      <c r="U99" s="93"/>
      <c r="V99" s="95"/>
      <c r="W99" s="93"/>
      <c r="X99" s="95"/>
      <c r="Y99" s="93"/>
      <c r="Z99" s="93"/>
    </row>
    <row r="100" spans="1:26" ht="12.75">
      <c r="A100" s="15" t="s">
        <v>93</v>
      </c>
      <c r="B100" s="19">
        <v>1369</v>
      </c>
      <c r="C100" s="26" t="s">
        <v>17</v>
      </c>
      <c r="D100" s="26">
        <v>521</v>
      </c>
      <c r="E100" s="26" t="s">
        <v>17</v>
      </c>
      <c r="F100" s="19">
        <v>1049</v>
      </c>
      <c r="G100" s="26">
        <v>98</v>
      </c>
      <c r="H100" s="26">
        <v>50</v>
      </c>
      <c r="I100" s="26" t="s">
        <v>17</v>
      </c>
      <c r="J100" s="26" t="s">
        <v>17</v>
      </c>
      <c r="K100" s="26" t="s">
        <v>17</v>
      </c>
      <c r="L100" s="26" t="s">
        <v>17</v>
      </c>
      <c r="M100" s="26" t="s">
        <v>17</v>
      </c>
      <c r="N100" s="26" t="s">
        <v>17</v>
      </c>
      <c r="O100" s="26" t="s">
        <v>17</v>
      </c>
      <c r="P100" s="19">
        <v>3087</v>
      </c>
      <c r="Q100" s="75"/>
      <c r="R100" s="75"/>
      <c r="T100" s="93"/>
      <c r="U100" s="93"/>
      <c r="V100" s="95"/>
      <c r="W100" s="93"/>
      <c r="X100" s="95"/>
      <c r="Y100" s="93"/>
      <c r="Z100" s="93"/>
    </row>
    <row r="101" spans="1:26" ht="12.75">
      <c r="A101" s="15" t="s">
        <v>94</v>
      </c>
      <c r="B101" s="26" t="s">
        <v>17</v>
      </c>
      <c r="C101" s="26" t="s">
        <v>17</v>
      </c>
      <c r="D101" s="26">
        <v>49</v>
      </c>
      <c r="E101" s="26" t="s">
        <v>17</v>
      </c>
      <c r="F101" s="26">
        <v>115</v>
      </c>
      <c r="G101" s="26" t="s">
        <v>17</v>
      </c>
      <c r="H101" s="26" t="s">
        <v>17</v>
      </c>
      <c r="I101" s="26" t="s">
        <v>17</v>
      </c>
      <c r="J101" s="26" t="s">
        <v>17</v>
      </c>
      <c r="K101" s="26" t="s">
        <v>17</v>
      </c>
      <c r="L101" s="26" t="s">
        <v>17</v>
      </c>
      <c r="M101" s="26" t="s">
        <v>17</v>
      </c>
      <c r="N101" s="26" t="s">
        <v>17</v>
      </c>
      <c r="O101" s="26" t="s">
        <v>17</v>
      </c>
      <c r="P101" s="26">
        <v>163</v>
      </c>
      <c r="Q101" s="75"/>
      <c r="R101" s="75"/>
      <c r="T101" s="93"/>
      <c r="U101" s="93"/>
      <c r="V101" s="95"/>
      <c r="W101" s="93"/>
      <c r="X101" s="95"/>
      <c r="Y101" s="93"/>
      <c r="Z101" s="93"/>
    </row>
    <row r="102" spans="1:26" ht="12.75">
      <c r="A102" s="15" t="s">
        <v>95</v>
      </c>
      <c r="B102" s="19">
        <v>2908</v>
      </c>
      <c r="C102" s="26" t="s">
        <v>17</v>
      </c>
      <c r="D102" s="26">
        <v>638</v>
      </c>
      <c r="E102" s="26">
        <v>346</v>
      </c>
      <c r="F102" s="19">
        <v>1081</v>
      </c>
      <c r="G102" s="26">
        <v>16</v>
      </c>
      <c r="H102" s="26">
        <v>92</v>
      </c>
      <c r="I102" s="26" t="s">
        <v>17</v>
      </c>
      <c r="J102" s="26" t="s">
        <v>17</v>
      </c>
      <c r="K102" s="26" t="s">
        <v>17</v>
      </c>
      <c r="L102" s="26" t="s">
        <v>17</v>
      </c>
      <c r="M102" s="26" t="s">
        <v>17</v>
      </c>
      <c r="N102" s="26" t="s">
        <v>17</v>
      </c>
      <c r="O102" s="26" t="s">
        <v>17</v>
      </c>
      <c r="P102" s="19">
        <v>5080</v>
      </c>
      <c r="Q102" s="75"/>
      <c r="R102" s="75"/>
      <c r="T102" s="93"/>
      <c r="U102" s="93"/>
      <c r="V102" s="95"/>
      <c r="W102" s="93"/>
      <c r="X102" s="95"/>
      <c r="Y102" s="93"/>
      <c r="Z102" s="93"/>
    </row>
    <row r="103" spans="1:26" ht="12.75">
      <c r="A103" s="15" t="s">
        <v>96</v>
      </c>
      <c r="B103" s="19">
        <v>10674</v>
      </c>
      <c r="C103" s="26">
        <v>293</v>
      </c>
      <c r="D103" s="19">
        <v>3961</v>
      </c>
      <c r="E103" s="26">
        <v>666</v>
      </c>
      <c r="F103" s="19">
        <v>6346</v>
      </c>
      <c r="G103" s="26">
        <v>346</v>
      </c>
      <c r="H103" s="26">
        <v>599</v>
      </c>
      <c r="I103" s="26">
        <v>480</v>
      </c>
      <c r="J103" s="26">
        <v>55</v>
      </c>
      <c r="K103" s="26">
        <v>15</v>
      </c>
      <c r="L103" s="26">
        <v>2</v>
      </c>
      <c r="M103" s="26">
        <v>301</v>
      </c>
      <c r="N103" s="26">
        <v>224</v>
      </c>
      <c r="O103" s="19">
        <v>1957</v>
      </c>
      <c r="P103" s="19">
        <v>25919</v>
      </c>
      <c r="Q103" s="75"/>
      <c r="R103" s="75"/>
      <c r="T103" s="93"/>
      <c r="U103" s="93"/>
      <c r="V103" s="95"/>
      <c r="W103" s="93"/>
      <c r="X103" s="95"/>
      <c r="Y103" s="93"/>
      <c r="Z103" s="93"/>
    </row>
    <row r="104" spans="1:34" ht="12.75">
      <c r="A104" s="15" t="s">
        <v>97</v>
      </c>
      <c r="B104" s="19">
        <v>1199</v>
      </c>
      <c r="C104" s="26" t="s">
        <v>17</v>
      </c>
      <c r="D104" s="26">
        <v>30</v>
      </c>
      <c r="E104" s="26">
        <v>142</v>
      </c>
      <c r="F104" s="26">
        <v>622</v>
      </c>
      <c r="G104" s="26" t="s">
        <v>17</v>
      </c>
      <c r="H104" s="26" t="s">
        <v>17</v>
      </c>
      <c r="I104" s="26" t="s">
        <v>17</v>
      </c>
      <c r="J104" s="26" t="s">
        <v>17</v>
      </c>
      <c r="K104" s="26" t="s">
        <v>17</v>
      </c>
      <c r="L104" s="26" t="s">
        <v>17</v>
      </c>
      <c r="M104" s="26" t="s">
        <v>17</v>
      </c>
      <c r="N104" s="26" t="s">
        <v>17</v>
      </c>
      <c r="O104" s="26" t="s">
        <v>17</v>
      </c>
      <c r="P104" s="19">
        <v>1993</v>
      </c>
      <c r="Q104" s="75"/>
      <c r="R104" s="75"/>
      <c r="T104" s="93"/>
      <c r="U104" s="93"/>
      <c r="V104" s="95"/>
      <c r="W104" s="93"/>
      <c r="X104" s="95"/>
      <c r="Y104" s="93"/>
      <c r="Z104" s="93"/>
      <c r="AH104" s="1"/>
    </row>
    <row r="105" spans="1:34" ht="12.75">
      <c r="A105" s="15" t="s">
        <v>183</v>
      </c>
      <c r="B105" s="26" t="s">
        <v>17</v>
      </c>
      <c r="C105" s="26" t="s">
        <v>17</v>
      </c>
      <c r="D105" s="26" t="s">
        <v>17</v>
      </c>
      <c r="E105" s="26" t="s">
        <v>17</v>
      </c>
      <c r="F105" s="26">
        <v>17</v>
      </c>
      <c r="G105" s="26" t="s">
        <v>17</v>
      </c>
      <c r="H105" s="26" t="s">
        <v>17</v>
      </c>
      <c r="I105" s="26" t="s">
        <v>17</v>
      </c>
      <c r="J105" s="26" t="s">
        <v>17</v>
      </c>
      <c r="K105" s="26" t="s">
        <v>17</v>
      </c>
      <c r="L105" s="26" t="s">
        <v>17</v>
      </c>
      <c r="M105" s="26" t="s">
        <v>17</v>
      </c>
      <c r="N105" s="26" t="s">
        <v>17</v>
      </c>
      <c r="O105" s="26" t="s">
        <v>17</v>
      </c>
      <c r="P105" s="26">
        <v>17</v>
      </c>
      <c r="Q105" s="75"/>
      <c r="R105" s="75"/>
      <c r="T105" s="93"/>
      <c r="U105" s="93"/>
      <c r="V105" s="96"/>
      <c r="W105" s="93"/>
      <c r="X105" s="96"/>
      <c r="Y105" s="93"/>
      <c r="Z105" s="93"/>
      <c r="AH105" s="1"/>
    </row>
    <row r="106" spans="1:26" ht="12.75">
      <c r="A106" s="15" t="s">
        <v>98</v>
      </c>
      <c r="B106" s="26">
        <v>230</v>
      </c>
      <c r="C106" s="26" t="s">
        <v>17</v>
      </c>
      <c r="D106" s="19">
        <v>3396</v>
      </c>
      <c r="E106" s="26" t="s">
        <v>17</v>
      </c>
      <c r="F106" s="19">
        <v>6518</v>
      </c>
      <c r="G106" s="26" t="s">
        <v>17</v>
      </c>
      <c r="H106" s="26" t="s">
        <v>17</v>
      </c>
      <c r="I106" s="26" t="s">
        <v>17</v>
      </c>
      <c r="J106" s="26" t="s">
        <v>17</v>
      </c>
      <c r="K106" s="26" t="s">
        <v>17</v>
      </c>
      <c r="L106" s="26" t="s">
        <v>17</v>
      </c>
      <c r="M106" s="26" t="s">
        <v>17</v>
      </c>
      <c r="N106" s="26" t="s">
        <v>17</v>
      </c>
      <c r="O106" s="26" t="s">
        <v>17</v>
      </c>
      <c r="P106" s="19">
        <v>10144</v>
      </c>
      <c r="Q106" s="75"/>
      <c r="R106" s="78"/>
      <c r="T106" s="93"/>
      <c r="U106" s="93"/>
      <c r="V106" s="95"/>
      <c r="W106" s="93"/>
      <c r="X106" s="95"/>
      <c r="Y106" s="93"/>
      <c r="Z106" s="93"/>
    </row>
    <row r="107" spans="1:34" ht="12.75">
      <c r="A107" s="15" t="s">
        <v>99</v>
      </c>
      <c r="B107" s="26" t="s">
        <v>17</v>
      </c>
      <c r="C107" s="26" t="s">
        <v>17</v>
      </c>
      <c r="D107" s="26">
        <v>630</v>
      </c>
      <c r="E107" s="26" t="s">
        <v>17</v>
      </c>
      <c r="F107" s="19">
        <v>1005</v>
      </c>
      <c r="G107" s="26" t="s">
        <v>17</v>
      </c>
      <c r="H107" s="26" t="s">
        <v>17</v>
      </c>
      <c r="I107" s="26" t="s">
        <v>17</v>
      </c>
      <c r="J107" s="26" t="s">
        <v>17</v>
      </c>
      <c r="K107" s="26" t="s">
        <v>17</v>
      </c>
      <c r="L107" s="26" t="s">
        <v>17</v>
      </c>
      <c r="M107" s="26" t="s">
        <v>17</v>
      </c>
      <c r="N107" s="26" t="s">
        <v>17</v>
      </c>
      <c r="O107" s="26" t="s">
        <v>17</v>
      </c>
      <c r="P107" s="19">
        <v>1636</v>
      </c>
      <c r="Q107" s="75"/>
      <c r="R107" s="78"/>
      <c r="T107" s="93"/>
      <c r="U107" s="93"/>
      <c r="V107" s="95"/>
      <c r="W107" s="93"/>
      <c r="X107" s="95"/>
      <c r="Y107" s="93"/>
      <c r="Z107" s="93"/>
      <c r="AE107" s="1"/>
      <c r="AG107" s="1"/>
      <c r="AH107" s="1"/>
    </row>
    <row r="108" spans="1:26" ht="12.75">
      <c r="A108" s="15" t="s">
        <v>100</v>
      </c>
      <c r="B108" s="26" t="s">
        <v>17</v>
      </c>
      <c r="C108" s="26" t="s">
        <v>17</v>
      </c>
      <c r="D108" s="26" t="s">
        <v>17</v>
      </c>
      <c r="E108" s="26" t="s">
        <v>17</v>
      </c>
      <c r="F108" s="26">
        <v>32</v>
      </c>
      <c r="G108" s="26" t="s">
        <v>17</v>
      </c>
      <c r="H108" s="26" t="s">
        <v>17</v>
      </c>
      <c r="I108" s="26" t="s">
        <v>17</v>
      </c>
      <c r="J108" s="26" t="s">
        <v>17</v>
      </c>
      <c r="K108" s="26" t="s">
        <v>17</v>
      </c>
      <c r="L108" s="26" t="s">
        <v>17</v>
      </c>
      <c r="M108" s="26" t="s">
        <v>17</v>
      </c>
      <c r="N108" s="26" t="s">
        <v>17</v>
      </c>
      <c r="O108" s="26" t="s">
        <v>17</v>
      </c>
      <c r="P108" s="26">
        <v>32</v>
      </c>
      <c r="Q108" s="75"/>
      <c r="R108" s="78"/>
      <c r="T108" s="93"/>
      <c r="U108" s="93"/>
      <c r="V108" s="95"/>
      <c r="W108" s="93"/>
      <c r="X108" s="95"/>
      <c r="Y108" s="93"/>
      <c r="Z108" s="93"/>
    </row>
    <row r="109" spans="1:34" ht="12.75">
      <c r="A109" s="15" t="s">
        <v>101</v>
      </c>
      <c r="B109" s="26" t="s">
        <v>17</v>
      </c>
      <c r="C109" s="26" t="s">
        <v>17</v>
      </c>
      <c r="D109" s="26" t="s">
        <v>17</v>
      </c>
      <c r="E109" s="26" t="s">
        <v>17</v>
      </c>
      <c r="F109" s="26" t="s">
        <v>17</v>
      </c>
      <c r="G109" s="26" t="s">
        <v>17</v>
      </c>
      <c r="H109" s="26" t="s">
        <v>17</v>
      </c>
      <c r="I109" s="26" t="s">
        <v>17</v>
      </c>
      <c r="J109" s="26" t="s">
        <v>17</v>
      </c>
      <c r="K109" s="26" t="s">
        <v>17</v>
      </c>
      <c r="L109" s="26" t="s">
        <v>17</v>
      </c>
      <c r="M109" s="26">
        <v>173</v>
      </c>
      <c r="N109" s="26">
        <v>84</v>
      </c>
      <c r="O109" s="26">
        <v>465</v>
      </c>
      <c r="P109" s="26">
        <v>723</v>
      </c>
      <c r="Q109" s="75"/>
      <c r="R109" s="75"/>
      <c r="T109" s="94"/>
      <c r="U109" s="93"/>
      <c r="V109" s="95"/>
      <c r="W109" s="93"/>
      <c r="X109" s="96"/>
      <c r="Y109" s="93"/>
      <c r="Z109" s="93"/>
      <c r="AH109" s="1"/>
    </row>
    <row r="110" spans="1:26" ht="12.75">
      <c r="A110" s="15" t="s">
        <v>102</v>
      </c>
      <c r="B110" s="26" t="s">
        <v>17</v>
      </c>
      <c r="C110" s="26" t="s">
        <v>17</v>
      </c>
      <c r="D110" s="26" t="s">
        <v>17</v>
      </c>
      <c r="E110" s="26" t="s">
        <v>17</v>
      </c>
      <c r="F110" s="26" t="s">
        <v>17</v>
      </c>
      <c r="G110" s="26" t="s">
        <v>17</v>
      </c>
      <c r="H110" s="26">
        <v>89</v>
      </c>
      <c r="I110" s="26" t="s">
        <v>17</v>
      </c>
      <c r="J110" s="26" t="s">
        <v>17</v>
      </c>
      <c r="K110" s="26" t="s">
        <v>17</v>
      </c>
      <c r="L110" s="26" t="s">
        <v>17</v>
      </c>
      <c r="M110" s="26" t="s">
        <v>17</v>
      </c>
      <c r="N110" s="26" t="s">
        <v>17</v>
      </c>
      <c r="O110" s="26" t="s">
        <v>17</v>
      </c>
      <c r="P110" s="26">
        <v>89</v>
      </c>
      <c r="Q110" s="75"/>
      <c r="R110" s="75"/>
      <c r="T110" s="93"/>
      <c r="U110" s="93"/>
      <c r="V110" s="95"/>
      <c r="W110" s="93"/>
      <c r="X110" s="95"/>
      <c r="Y110" s="93"/>
      <c r="Z110" s="93"/>
    </row>
    <row r="111" spans="1:18" ht="12.75">
      <c r="A111" s="15" t="s">
        <v>103</v>
      </c>
      <c r="B111" s="26">
        <v>935</v>
      </c>
      <c r="C111" s="26" t="s">
        <v>17</v>
      </c>
      <c r="D111" s="26" t="s">
        <v>17</v>
      </c>
      <c r="E111" s="26" t="s">
        <v>17</v>
      </c>
      <c r="F111" s="26">
        <v>12</v>
      </c>
      <c r="G111" s="26">
        <v>59</v>
      </c>
      <c r="H111" s="26" t="s">
        <v>17</v>
      </c>
      <c r="I111" s="26" t="s">
        <v>17</v>
      </c>
      <c r="J111" s="26">
        <v>8</v>
      </c>
      <c r="K111" s="26" t="s">
        <v>17</v>
      </c>
      <c r="L111" s="26" t="s">
        <v>17</v>
      </c>
      <c r="M111" s="26" t="s">
        <v>17</v>
      </c>
      <c r="N111" s="26" t="s">
        <v>17</v>
      </c>
      <c r="O111" s="26" t="s">
        <v>17</v>
      </c>
      <c r="P111" s="19">
        <v>1014</v>
      </c>
      <c r="Q111" s="75"/>
      <c r="R111" s="75"/>
    </row>
    <row r="112" spans="1:18" ht="12.75">
      <c r="A112" s="15" t="s">
        <v>104</v>
      </c>
      <c r="B112" s="19">
        <v>2629</v>
      </c>
      <c r="C112" s="26">
        <v>30</v>
      </c>
      <c r="D112" s="26">
        <v>323</v>
      </c>
      <c r="E112" s="26">
        <v>290</v>
      </c>
      <c r="F112" s="26">
        <v>540</v>
      </c>
      <c r="G112" s="26">
        <v>38</v>
      </c>
      <c r="H112" s="26">
        <v>369</v>
      </c>
      <c r="I112" s="26" t="s">
        <v>17</v>
      </c>
      <c r="J112" s="26" t="s">
        <v>17</v>
      </c>
      <c r="K112" s="26" t="s">
        <v>17</v>
      </c>
      <c r="L112" s="26" t="s">
        <v>17</v>
      </c>
      <c r="M112" s="26" t="s">
        <v>17</v>
      </c>
      <c r="N112" s="26" t="s">
        <v>17</v>
      </c>
      <c r="O112" s="26" t="s">
        <v>17</v>
      </c>
      <c r="P112" s="19">
        <v>4219</v>
      </c>
      <c r="Q112" s="75"/>
      <c r="R112" s="75"/>
    </row>
    <row r="113" spans="1:18" ht="12.75">
      <c r="A113" s="15" t="s">
        <v>105</v>
      </c>
      <c r="B113" s="19">
        <v>5252</v>
      </c>
      <c r="C113" s="26" t="s">
        <v>17</v>
      </c>
      <c r="D113" s="26">
        <v>104</v>
      </c>
      <c r="E113" s="26">
        <v>347</v>
      </c>
      <c r="F113" s="19">
        <v>1605</v>
      </c>
      <c r="G113" s="26">
        <v>32</v>
      </c>
      <c r="H113" s="26">
        <v>210</v>
      </c>
      <c r="I113" s="26" t="s">
        <v>17</v>
      </c>
      <c r="J113" s="26" t="s">
        <v>17</v>
      </c>
      <c r="K113" s="26" t="s">
        <v>17</v>
      </c>
      <c r="L113" s="26" t="s">
        <v>17</v>
      </c>
      <c r="M113" s="26" t="s">
        <v>17</v>
      </c>
      <c r="N113" s="26" t="s">
        <v>17</v>
      </c>
      <c r="O113" s="26" t="s">
        <v>17</v>
      </c>
      <c r="P113" s="19">
        <v>7549</v>
      </c>
      <c r="Q113" s="75"/>
      <c r="R113" s="75"/>
    </row>
    <row r="114" spans="1:18" ht="12.75">
      <c r="A114" s="15" t="s">
        <v>106</v>
      </c>
      <c r="B114" s="26" t="s">
        <v>17</v>
      </c>
      <c r="C114" s="26" t="s">
        <v>17</v>
      </c>
      <c r="D114" s="26" t="s">
        <v>17</v>
      </c>
      <c r="E114" s="26" t="s">
        <v>17</v>
      </c>
      <c r="F114" s="26" t="s">
        <v>17</v>
      </c>
      <c r="G114" s="26" t="s">
        <v>17</v>
      </c>
      <c r="H114" s="26" t="s">
        <v>17</v>
      </c>
      <c r="I114" s="26">
        <v>50</v>
      </c>
      <c r="J114" s="26" t="s">
        <v>17</v>
      </c>
      <c r="K114" s="26" t="s">
        <v>17</v>
      </c>
      <c r="L114" s="26" t="s">
        <v>17</v>
      </c>
      <c r="M114" s="26" t="s">
        <v>17</v>
      </c>
      <c r="N114" s="26" t="s">
        <v>17</v>
      </c>
      <c r="O114" s="26" t="s">
        <v>17</v>
      </c>
      <c r="P114" s="26">
        <v>50</v>
      </c>
      <c r="Q114" s="75"/>
      <c r="R114" s="75"/>
    </row>
    <row r="115" spans="1:18" ht="12.75">
      <c r="A115" s="15" t="s">
        <v>107</v>
      </c>
      <c r="B115" s="26" t="s">
        <v>17</v>
      </c>
      <c r="C115" s="26" t="s">
        <v>17</v>
      </c>
      <c r="D115" s="26" t="s">
        <v>17</v>
      </c>
      <c r="E115" s="26" t="s">
        <v>17</v>
      </c>
      <c r="F115" s="26" t="s">
        <v>17</v>
      </c>
      <c r="G115" s="26" t="s">
        <v>17</v>
      </c>
      <c r="H115" s="26" t="s">
        <v>17</v>
      </c>
      <c r="I115" s="26" t="s">
        <v>17</v>
      </c>
      <c r="J115" s="26" t="s">
        <v>17</v>
      </c>
      <c r="K115" s="26" t="s">
        <v>17</v>
      </c>
      <c r="L115" s="26" t="s">
        <v>17</v>
      </c>
      <c r="M115" s="26">
        <v>318</v>
      </c>
      <c r="N115" s="26">
        <v>211</v>
      </c>
      <c r="O115" s="19">
        <v>2372</v>
      </c>
      <c r="P115" s="19">
        <v>2900</v>
      </c>
      <c r="Q115" s="76"/>
      <c r="R115" s="75"/>
    </row>
    <row r="116" spans="1:18" ht="12.75">
      <c r="A116" s="15" t="s">
        <v>108</v>
      </c>
      <c r="B116" s="19">
        <v>1611</v>
      </c>
      <c r="C116" s="26" t="s">
        <v>17</v>
      </c>
      <c r="D116" s="26">
        <v>300</v>
      </c>
      <c r="E116" s="26">
        <v>388</v>
      </c>
      <c r="F116" s="26">
        <v>347</v>
      </c>
      <c r="G116" s="26">
        <v>95</v>
      </c>
      <c r="H116" s="26">
        <v>235</v>
      </c>
      <c r="I116" s="26" t="s">
        <v>17</v>
      </c>
      <c r="J116" s="26" t="s">
        <v>17</v>
      </c>
      <c r="K116" s="26" t="s">
        <v>17</v>
      </c>
      <c r="L116" s="26" t="s">
        <v>17</v>
      </c>
      <c r="M116" s="26" t="s">
        <v>17</v>
      </c>
      <c r="N116" s="26" t="s">
        <v>17</v>
      </c>
      <c r="O116" s="26" t="s">
        <v>17</v>
      </c>
      <c r="P116" s="19">
        <v>2976</v>
      </c>
      <c r="Q116" s="75"/>
      <c r="R116" s="76"/>
    </row>
    <row r="117" spans="1:18" ht="12.75">
      <c r="A117" s="15" t="s">
        <v>181</v>
      </c>
      <c r="B117" s="19">
        <v>2101</v>
      </c>
      <c r="C117" s="26" t="s">
        <v>17</v>
      </c>
      <c r="D117" s="26">
        <v>202</v>
      </c>
      <c r="E117" s="26">
        <v>402</v>
      </c>
      <c r="F117" s="26">
        <v>705</v>
      </c>
      <c r="G117" s="26" t="s">
        <v>17</v>
      </c>
      <c r="H117" s="26" t="s">
        <v>17</v>
      </c>
      <c r="I117" s="26" t="s">
        <v>17</v>
      </c>
      <c r="J117" s="26" t="s">
        <v>17</v>
      </c>
      <c r="K117" s="26" t="s">
        <v>17</v>
      </c>
      <c r="L117" s="26" t="s">
        <v>17</v>
      </c>
      <c r="M117" s="26" t="s">
        <v>17</v>
      </c>
      <c r="N117" s="26" t="s">
        <v>17</v>
      </c>
      <c r="O117" s="26" t="s">
        <v>17</v>
      </c>
      <c r="P117" s="19">
        <v>3410</v>
      </c>
      <c r="Q117" s="75"/>
      <c r="R117" s="78"/>
    </row>
    <row r="118" spans="1:34" ht="12.75">
      <c r="A118" s="15" t="s">
        <v>182</v>
      </c>
      <c r="B118" s="19">
        <v>10319</v>
      </c>
      <c r="C118" s="26" t="s">
        <v>17</v>
      </c>
      <c r="D118" s="19">
        <v>1023</v>
      </c>
      <c r="E118" s="26">
        <v>61</v>
      </c>
      <c r="F118" s="19">
        <v>1229</v>
      </c>
      <c r="G118" s="26">
        <v>300</v>
      </c>
      <c r="H118" s="26">
        <v>347</v>
      </c>
      <c r="I118" s="26" t="s">
        <v>17</v>
      </c>
      <c r="J118" s="26" t="s">
        <v>17</v>
      </c>
      <c r="K118" s="26" t="s">
        <v>17</v>
      </c>
      <c r="L118" s="26" t="s">
        <v>17</v>
      </c>
      <c r="M118" s="26" t="s">
        <v>17</v>
      </c>
      <c r="N118" s="26" t="s">
        <v>17</v>
      </c>
      <c r="O118" s="26" t="s">
        <v>17</v>
      </c>
      <c r="P118" s="19">
        <v>13278</v>
      </c>
      <c r="Q118" s="75"/>
      <c r="R118" s="75"/>
      <c r="T118" s="94"/>
      <c r="U118" s="93"/>
      <c r="V118" s="95"/>
      <c r="W118" s="93"/>
      <c r="X118" s="96"/>
      <c r="Y118" s="93"/>
      <c r="Z118" s="93"/>
      <c r="AH118" s="1"/>
    </row>
    <row r="119" spans="1:34" ht="12.75">
      <c r="A119" s="15" t="s">
        <v>109</v>
      </c>
      <c r="B119" s="26" t="s">
        <v>17</v>
      </c>
      <c r="C119" s="26" t="s">
        <v>17</v>
      </c>
      <c r="D119" s="26" t="s">
        <v>17</v>
      </c>
      <c r="E119" s="26" t="s">
        <v>17</v>
      </c>
      <c r="F119" s="26" t="s">
        <v>17</v>
      </c>
      <c r="G119" s="26" t="s">
        <v>17</v>
      </c>
      <c r="H119" s="26" t="s">
        <v>17</v>
      </c>
      <c r="I119" s="26" t="s">
        <v>17</v>
      </c>
      <c r="J119" s="26" t="s">
        <v>17</v>
      </c>
      <c r="K119" s="26" t="s">
        <v>17</v>
      </c>
      <c r="L119" s="26" t="s">
        <v>17</v>
      </c>
      <c r="M119" s="26" t="s">
        <v>17</v>
      </c>
      <c r="N119" s="26">
        <v>38</v>
      </c>
      <c r="O119" s="26">
        <v>493</v>
      </c>
      <c r="P119" s="26">
        <v>531</v>
      </c>
      <c r="Q119" s="75"/>
      <c r="R119" s="75"/>
      <c r="T119" s="94"/>
      <c r="U119" s="93"/>
      <c r="V119" s="96"/>
      <c r="W119" s="93"/>
      <c r="X119" s="96"/>
      <c r="Y119" s="93"/>
      <c r="Z119" s="93"/>
      <c r="AG119" s="1"/>
      <c r="AH119" s="1"/>
    </row>
    <row r="120" spans="1:34" ht="12.75">
      <c r="A120" s="15" t="s">
        <v>110</v>
      </c>
      <c r="B120" s="26" t="s">
        <v>17</v>
      </c>
      <c r="C120" s="26" t="s">
        <v>17</v>
      </c>
      <c r="D120" s="26">
        <v>414</v>
      </c>
      <c r="E120" s="26" t="s">
        <v>17</v>
      </c>
      <c r="F120" s="26">
        <v>616</v>
      </c>
      <c r="G120" s="26" t="s">
        <v>17</v>
      </c>
      <c r="H120" s="26">
        <v>50</v>
      </c>
      <c r="I120" s="26" t="s">
        <v>17</v>
      </c>
      <c r="J120" s="26" t="s">
        <v>17</v>
      </c>
      <c r="K120" s="26" t="s">
        <v>17</v>
      </c>
      <c r="L120" s="26" t="s">
        <v>17</v>
      </c>
      <c r="M120" s="26" t="s">
        <v>17</v>
      </c>
      <c r="N120" s="26">
        <v>46</v>
      </c>
      <c r="O120" s="26">
        <v>62</v>
      </c>
      <c r="P120" s="19">
        <v>1188</v>
      </c>
      <c r="Q120" s="75"/>
      <c r="R120" s="75"/>
      <c r="T120" s="94"/>
      <c r="U120" s="93"/>
      <c r="V120" s="95"/>
      <c r="W120" s="93"/>
      <c r="X120" s="95"/>
      <c r="Y120" s="93"/>
      <c r="Z120" s="93"/>
      <c r="AH120" s="1"/>
    </row>
    <row r="121" spans="1:26" ht="12.75">
      <c r="A121" s="15" t="s">
        <v>111</v>
      </c>
      <c r="B121" s="26" t="s">
        <v>17</v>
      </c>
      <c r="C121" s="26" t="s">
        <v>17</v>
      </c>
      <c r="D121" s="26">
        <v>252</v>
      </c>
      <c r="E121" s="26" t="s">
        <v>17</v>
      </c>
      <c r="F121" s="26" t="s">
        <v>17</v>
      </c>
      <c r="G121" s="26" t="s">
        <v>17</v>
      </c>
      <c r="H121" s="26" t="s">
        <v>17</v>
      </c>
      <c r="I121" s="26" t="s">
        <v>17</v>
      </c>
      <c r="J121" s="26" t="s">
        <v>17</v>
      </c>
      <c r="K121" s="26" t="s">
        <v>17</v>
      </c>
      <c r="L121" s="26" t="s">
        <v>17</v>
      </c>
      <c r="M121" s="26" t="s">
        <v>17</v>
      </c>
      <c r="N121" s="26" t="s">
        <v>17</v>
      </c>
      <c r="O121" s="26" t="s">
        <v>17</v>
      </c>
      <c r="P121" s="26">
        <v>252</v>
      </c>
      <c r="Q121" s="75"/>
      <c r="R121" s="75"/>
      <c r="T121" s="93"/>
      <c r="U121" s="93"/>
      <c r="V121" s="95"/>
      <c r="W121" s="93"/>
      <c r="X121" s="95"/>
      <c r="Y121" s="93"/>
      <c r="Z121" s="93"/>
    </row>
    <row r="122" spans="1:34" ht="12.75">
      <c r="A122" s="15" t="s">
        <v>377</v>
      </c>
      <c r="B122" s="26">
        <v>559</v>
      </c>
      <c r="C122" s="26" t="s">
        <v>17</v>
      </c>
      <c r="D122" s="26">
        <v>599</v>
      </c>
      <c r="E122" s="26">
        <v>24</v>
      </c>
      <c r="F122" s="19">
        <v>1065</v>
      </c>
      <c r="G122" s="26" t="s">
        <v>17</v>
      </c>
      <c r="H122" s="26" t="s">
        <v>17</v>
      </c>
      <c r="I122" s="26" t="s">
        <v>17</v>
      </c>
      <c r="J122" s="26" t="s">
        <v>17</v>
      </c>
      <c r="K122" s="26" t="s">
        <v>17</v>
      </c>
      <c r="L122" s="26" t="s">
        <v>17</v>
      </c>
      <c r="M122" s="26" t="s">
        <v>17</v>
      </c>
      <c r="N122" s="26" t="s">
        <v>17</v>
      </c>
      <c r="O122" s="26" t="s">
        <v>17</v>
      </c>
      <c r="P122" s="19">
        <v>2248</v>
      </c>
      <c r="Q122" s="75"/>
      <c r="R122" s="75"/>
      <c r="T122" s="93"/>
      <c r="U122" s="93"/>
      <c r="V122" s="96"/>
      <c r="W122" s="93"/>
      <c r="X122" s="96"/>
      <c r="Y122" s="93"/>
      <c r="Z122" s="93"/>
      <c r="AH122" s="1"/>
    </row>
    <row r="123" spans="1:34" ht="12.75">
      <c r="A123" s="15" t="s">
        <v>113</v>
      </c>
      <c r="B123" s="26" t="s">
        <v>17</v>
      </c>
      <c r="C123" s="26" t="s">
        <v>17</v>
      </c>
      <c r="D123" s="26" t="s">
        <v>17</v>
      </c>
      <c r="E123" s="26" t="s">
        <v>17</v>
      </c>
      <c r="F123" s="26">
        <v>36</v>
      </c>
      <c r="G123" s="26" t="s">
        <v>17</v>
      </c>
      <c r="H123" s="26" t="s">
        <v>17</v>
      </c>
      <c r="I123" s="26">
        <v>23</v>
      </c>
      <c r="J123" s="26" t="s">
        <v>17</v>
      </c>
      <c r="K123" s="26" t="s">
        <v>17</v>
      </c>
      <c r="L123" s="26" t="s">
        <v>17</v>
      </c>
      <c r="M123" s="26" t="s">
        <v>17</v>
      </c>
      <c r="N123" s="26" t="s">
        <v>17</v>
      </c>
      <c r="O123" s="26">
        <v>137</v>
      </c>
      <c r="P123" s="26">
        <v>196</v>
      </c>
      <c r="Q123" s="75"/>
      <c r="R123" s="78"/>
      <c r="T123" s="93"/>
      <c r="U123" s="93"/>
      <c r="V123" s="95"/>
      <c r="W123" s="93"/>
      <c r="X123" s="96"/>
      <c r="Y123" s="93"/>
      <c r="Z123" s="93"/>
      <c r="AH123" s="1"/>
    </row>
    <row r="124" spans="1:26" ht="12.75">
      <c r="A124" s="15" t="s">
        <v>114</v>
      </c>
      <c r="B124" s="26" t="s">
        <v>17</v>
      </c>
      <c r="C124" s="26" t="s">
        <v>17</v>
      </c>
      <c r="D124" s="26" t="s">
        <v>17</v>
      </c>
      <c r="E124" s="26" t="s">
        <v>17</v>
      </c>
      <c r="F124" s="26" t="s">
        <v>17</v>
      </c>
      <c r="G124" s="26" t="s">
        <v>17</v>
      </c>
      <c r="H124" s="26" t="s">
        <v>17</v>
      </c>
      <c r="I124" s="26">
        <v>323</v>
      </c>
      <c r="J124" s="26" t="s">
        <v>17</v>
      </c>
      <c r="K124" s="26" t="s">
        <v>17</v>
      </c>
      <c r="L124" s="26" t="s">
        <v>17</v>
      </c>
      <c r="M124" s="26" t="s">
        <v>17</v>
      </c>
      <c r="N124" s="26" t="s">
        <v>17</v>
      </c>
      <c r="O124" s="26" t="s">
        <v>17</v>
      </c>
      <c r="P124" s="26">
        <v>323</v>
      </c>
      <c r="Q124" s="75"/>
      <c r="R124" s="78"/>
      <c r="T124" s="93"/>
      <c r="U124" s="93"/>
      <c r="V124" s="95"/>
      <c r="W124" s="93"/>
      <c r="X124" s="95"/>
      <c r="Y124" s="93"/>
      <c r="Z124" s="93"/>
    </row>
    <row r="125" spans="1:26" ht="12.75">
      <c r="A125" s="15" t="s">
        <v>115</v>
      </c>
      <c r="B125" s="26" t="s">
        <v>17</v>
      </c>
      <c r="C125" s="26" t="s">
        <v>17</v>
      </c>
      <c r="D125" s="26">
        <v>414</v>
      </c>
      <c r="E125" s="26" t="s">
        <v>17</v>
      </c>
      <c r="F125" s="26">
        <v>125</v>
      </c>
      <c r="G125" s="26" t="s">
        <v>17</v>
      </c>
      <c r="H125" s="26" t="s">
        <v>17</v>
      </c>
      <c r="I125" s="26" t="s">
        <v>17</v>
      </c>
      <c r="J125" s="26" t="s">
        <v>17</v>
      </c>
      <c r="K125" s="26" t="s">
        <v>17</v>
      </c>
      <c r="L125" s="26" t="s">
        <v>17</v>
      </c>
      <c r="M125" s="26">
        <v>427</v>
      </c>
      <c r="N125" s="26" t="s">
        <v>17</v>
      </c>
      <c r="O125" s="26">
        <v>233</v>
      </c>
      <c r="P125" s="19">
        <v>1199</v>
      </c>
      <c r="Q125" s="75"/>
      <c r="R125" s="78"/>
      <c r="T125" s="93"/>
      <c r="U125" s="93"/>
      <c r="V125" s="95"/>
      <c r="W125" s="93"/>
      <c r="X125" s="95"/>
      <c r="Y125" s="93"/>
      <c r="Z125" s="93"/>
    </row>
    <row r="126" spans="1:26" ht="12.75">
      <c r="A126" s="15" t="s">
        <v>116</v>
      </c>
      <c r="B126" s="26">
        <v>60</v>
      </c>
      <c r="C126" s="26" t="s">
        <v>17</v>
      </c>
      <c r="D126" s="26" t="s">
        <v>17</v>
      </c>
      <c r="E126" s="26" t="s">
        <v>17</v>
      </c>
      <c r="F126" s="26" t="s">
        <v>17</v>
      </c>
      <c r="G126" s="26" t="s">
        <v>17</v>
      </c>
      <c r="H126" s="26" t="s">
        <v>17</v>
      </c>
      <c r="I126" s="26" t="s">
        <v>17</v>
      </c>
      <c r="J126" s="26" t="s">
        <v>17</v>
      </c>
      <c r="K126" s="26" t="s">
        <v>17</v>
      </c>
      <c r="L126" s="26" t="s">
        <v>17</v>
      </c>
      <c r="M126" s="26" t="s">
        <v>17</v>
      </c>
      <c r="N126" s="26">
        <v>31</v>
      </c>
      <c r="O126" s="26">
        <v>186</v>
      </c>
      <c r="P126" s="26">
        <v>278</v>
      </c>
      <c r="Q126" s="75"/>
      <c r="R126" s="78"/>
      <c r="T126" s="93"/>
      <c r="U126" s="93"/>
      <c r="V126" s="95"/>
      <c r="W126" s="93"/>
      <c r="X126" s="95"/>
      <c r="Y126" s="93"/>
      <c r="Z126" s="93"/>
    </row>
    <row r="127" spans="1:34" ht="12.75">
      <c r="A127" s="15" t="s">
        <v>117</v>
      </c>
      <c r="B127" s="26" t="s">
        <v>17</v>
      </c>
      <c r="C127" s="26" t="s">
        <v>17</v>
      </c>
      <c r="D127" s="26" t="s">
        <v>17</v>
      </c>
      <c r="E127" s="26" t="s">
        <v>17</v>
      </c>
      <c r="F127" s="26" t="s">
        <v>17</v>
      </c>
      <c r="G127" s="26" t="s">
        <v>17</v>
      </c>
      <c r="H127" s="26" t="s">
        <v>17</v>
      </c>
      <c r="I127" s="26" t="s">
        <v>17</v>
      </c>
      <c r="J127" s="26" t="s">
        <v>17</v>
      </c>
      <c r="K127" s="26" t="s">
        <v>17</v>
      </c>
      <c r="L127" s="26" t="s">
        <v>17</v>
      </c>
      <c r="M127" s="26" t="s">
        <v>17</v>
      </c>
      <c r="N127" s="26">
        <v>5</v>
      </c>
      <c r="O127" s="26" t="s">
        <v>17</v>
      </c>
      <c r="P127" s="26">
        <v>5</v>
      </c>
      <c r="Q127" s="75"/>
      <c r="R127" s="78"/>
      <c r="T127" s="93"/>
      <c r="U127" s="93"/>
      <c r="V127" s="95"/>
      <c r="W127" s="93"/>
      <c r="X127" s="95"/>
      <c r="Y127" s="93"/>
      <c r="Z127" s="93"/>
      <c r="AH127" s="1"/>
    </row>
    <row r="128" spans="1:34" ht="12.75">
      <c r="A128" s="15" t="s">
        <v>184</v>
      </c>
      <c r="B128" s="26">
        <v>456</v>
      </c>
      <c r="C128" s="26" t="s">
        <v>17</v>
      </c>
      <c r="D128" s="26">
        <v>70</v>
      </c>
      <c r="E128" s="26" t="s">
        <v>17</v>
      </c>
      <c r="F128" s="26">
        <v>332</v>
      </c>
      <c r="G128" s="26" t="s">
        <v>17</v>
      </c>
      <c r="H128" s="26" t="s">
        <v>17</v>
      </c>
      <c r="I128" s="26" t="s">
        <v>17</v>
      </c>
      <c r="J128" s="26" t="s">
        <v>17</v>
      </c>
      <c r="K128" s="26" t="s">
        <v>17</v>
      </c>
      <c r="L128" s="26" t="s">
        <v>17</v>
      </c>
      <c r="M128" s="26" t="s">
        <v>17</v>
      </c>
      <c r="N128" s="26" t="s">
        <v>17</v>
      </c>
      <c r="O128" s="26" t="s">
        <v>17</v>
      </c>
      <c r="P128" s="26">
        <v>858</v>
      </c>
      <c r="Q128" s="75"/>
      <c r="R128" s="75"/>
      <c r="T128" s="94"/>
      <c r="U128" s="93"/>
      <c r="V128" s="95"/>
      <c r="W128" s="93"/>
      <c r="X128" s="95"/>
      <c r="Y128" s="93"/>
      <c r="Z128" s="93"/>
      <c r="AH128" s="1"/>
    </row>
    <row r="129" spans="1:34" ht="12.75">
      <c r="A129" s="15" t="s">
        <v>118</v>
      </c>
      <c r="B129" s="26">
        <v>88</v>
      </c>
      <c r="C129" s="26" t="s">
        <v>17</v>
      </c>
      <c r="D129" s="26">
        <v>22</v>
      </c>
      <c r="E129" s="26" t="s">
        <v>17</v>
      </c>
      <c r="F129" s="26">
        <v>79</v>
      </c>
      <c r="G129" s="26" t="s">
        <v>17</v>
      </c>
      <c r="H129" s="26" t="s">
        <v>17</v>
      </c>
      <c r="I129" s="26" t="s">
        <v>17</v>
      </c>
      <c r="J129" s="26" t="s">
        <v>17</v>
      </c>
      <c r="K129" s="26" t="s">
        <v>17</v>
      </c>
      <c r="L129" s="26" t="s">
        <v>17</v>
      </c>
      <c r="M129" s="26" t="s">
        <v>17</v>
      </c>
      <c r="N129" s="26" t="s">
        <v>17</v>
      </c>
      <c r="O129" s="26" t="s">
        <v>17</v>
      </c>
      <c r="P129" s="26">
        <v>189</v>
      </c>
      <c r="Q129" s="75"/>
      <c r="R129" s="75"/>
      <c r="T129" s="94"/>
      <c r="U129" s="93"/>
      <c r="V129" s="95"/>
      <c r="W129" s="93"/>
      <c r="X129" s="96"/>
      <c r="Y129" s="93"/>
      <c r="Z129" s="93"/>
      <c r="AH129" s="1"/>
    </row>
    <row r="130" spans="1:26" ht="12.75">
      <c r="A130" s="15" t="s">
        <v>119</v>
      </c>
      <c r="B130" s="26">
        <v>15</v>
      </c>
      <c r="C130" s="26" t="s">
        <v>17</v>
      </c>
      <c r="D130" s="26">
        <v>302</v>
      </c>
      <c r="E130" s="26" t="s">
        <v>17</v>
      </c>
      <c r="F130" s="26">
        <v>290</v>
      </c>
      <c r="G130" s="26" t="s">
        <v>17</v>
      </c>
      <c r="H130" s="26" t="s">
        <v>17</v>
      </c>
      <c r="I130" s="26" t="s">
        <v>17</v>
      </c>
      <c r="J130" s="26" t="s">
        <v>17</v>
      </c>
      <c r="K130" s="26" t="s">
        <v>17</v>
      </c>
      <c r="L130" s="26" t="s">
        <v>17</v>
      </c>
      <c r="M130" s="26" t="s">
        <v>17</v>
      </c>
      <c r="N130" s="26" t="s">
        <v>17</v>
      </c>
      <c r="O130" s="26" t="s">
        <v>17</v>
      </c>
      <c r="P130" s="26">
        <v>607</v>
      </c>
      <c r="Q130" s="75"/>
      <c r="R130" s="75"/>
      <c r="T130" s="93"/>
      <c r="U130" s="93"/>
      <c r="V130" s="95"/>
      <c r="W130" s="93"/>
      <c r="X130" s="95"/>
      <c r="Y130" s="93"/>
      <c r="Z130" s="93"/>
    </row>
    <row r="131" spans="1:34" ht="12.75">
      <c r="A131" s="1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75"/>
      <c r="R131" s="75"/>
      <c r="T131" s="93"/>
      <c r="U131" s="93"/>
      <c r="V131" s="95"/>
      <c r="W131" s="93"/>
      <c r="X131" s="95"/>
      <c r="Y131" s="93"/>
      <c r="Z131" s="93"/>
      <c r="AG131" s="1"/>
      <c r="AH131" s="1"/>
    </row>
    <row r="132" spans="1:34" ht="13.5">
      <c r="A132" s="30" t="s">
        <v>232</v>
      </c>
      <c r="B132" s="97">
        <v>43209</v>
      </c>
      <c r="C132" s="97">
        <v>1080</v>
      </c>
      <c r="D132" s="97">
        <v>15382</v>
      </c>
      <c r="E132" s="97">
        <v>2844</v>
      </c>
      <c r="F132" s="97">
        <v>28486</v>
      </c>
      <c r="G132" s="97">
        <v>1125</v>
      </c>
      <c r="H132" s="97">
        <v>3007</v>
      </c>
      <c r="I132" s="98">
        <v>972</v>
      </c>
      <c r="J132" s="98">
        <v>63</v>
      </c>
      <c r="K132" s="98">
        <v>15</v>
      </c>
      <c r="L132" s="98">
        <v>2</v>
      </c>
      <c r="M132" s="97">
        <v>3170</v>
      </c>
      <c r="N132" s="97">
        <v>1280</v>
      </c>
      <c r="O132" s="97">
        <v>15393</v>
      </c>
      <c r="P132" s="97">
        <v>116029</v>
      </c>
      <c r="Q132" s="75"/>
      <c r="R132" s="75"/>
      <c r="T132" s="94"/>
      <c r="U132" s="93"/>
      <c r="V132" s="95"/>
      <c r="W132" s="93"/>
      <c r="X132" s="95"/>
      <c r="Y132" s="93"/>
      <c r="Z132" s="93"/>
      <c r="AH132" s="1"/>
    </row>
    <row r="133" spans="1:34" ht="12.75">
      <c r="A133" s="15"/>
      <c r="B133" s="19"/>
      <c r="C133" s="26"/>
      <c r="D133" s="19"/>
      <c r="E133" s="19"/>
      <c r="F133" s="19"/>
      <c r="G133" s="19"/>
      <c r="H133" s="26"/>
      <c r="I133" s="19"/>
      <c r="J133" s="26"/>
      <c r="K133" s="26"/>
      <c r="L133" s="26"/>
      <c r="M133" s="19"/>
      <c r="N133" s="19"/>
      <c r="O133" s="19"/>
      <c r="P133" s="26"/>
      <c r="Q133" s="75"/>
      <c r="R133" s="75"/>
      <c r="T133" s="94"/>
      <c r="U133" s="93"/>
      <c r="V133" s="95"/>
      <c r="W133" s="93"/>
      <c r="X133" s="95"/>
      <c r="Y133" s="93"/>
      <c r="Z133" s="93"/>
      <c r="AH133" s="1"/>
    </row>
    <row r="134" spans="1:34" ht="13.5">
      <c r="A134" s="68" t="s">
        <v>233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75"/>
      <c r="R134" s="78"/>
      <c r="T134" s="94"/>
      <c r="U134" s="93"/>
      <c r="V134" s="96"/>
      <c r="W134" s="93"/>
      <c r="X134" s="96"/>
      <c r="Y134" s="93"/>
      <c r="Z134" s="93"/>
      <c r="AH134" s="1"/>
    </row>
    <row r="135" spans="1:26" ht="12.75">
      <c r="A135" s="15" t="s">
        <v>176</v>
      </c>
      <c r="B135" s="26" t="s">
        <v>17</v>
      </c>
      <c r="C135" s="26" t="s">
        <v>17</v>
      </c>
      <c r="D135" s="26" t="s">
        <v>17</v>
      </c>
      <c r="E135" s="26" t="s">
        <v>17</v>
      </c>
      <c r="F135" s="26">
        <v>69</v>
      </c>
      <c r="G135" s="26" t="s">
        <v>17</v>
      </c>
      <c r="H135" s="26" t="s">
        <v>17</v>
      </c>
      <c r="I135" s="26" t="s">
        <v>17</v>
      </c>
      <c r="J135" s="26" t="s">
        <v>17</v>
      </c>
      <c r="K135" s="26" t="s">
        <v>17</v>
      </c>
      <c r="L135" s="26" t="s">
        <v>17</v>
      </c>
      <c r="M135" s="26" t="s">
        <v>17</v>
      </c>
      <c r="N135" s="26" t="s">
        <v>17</v>
      </c>
      <c r="O135" s="26" t="s">
        <v>17</v>
      </c>
      <c r="P135" s="26">
        <v>69</v>
      </c>
      <c r="Q135" s="75"/>
      <c r="R135" s="75"/>
      <c r="T135" s="93"/>
      <c r="U135" s="93"/>
      <c r="V135" s="95"/>
      <c r="W135" s="93"/>
      <c r="X135" s="95"/>
      <c r="Y135" s="93"/>
      <c r="Z135" s="93"/>
    </row>
    <row r="136" spans="1:34" ht="12.75">
      <c r="A136" s="15" t="s">
        <v>120</v>
      </c>
      <c r="B136" s="26">
        <v>52</v>
      </c>
      <c r="C136" s="26" t="s">
        <v>17</v>
      </c>
      <c r="D136" s="26">
        <v>97</v>
      </c>
      <c r="E136" s="26" t="s">
        <v>17</v>
      </c>
      <c r="F136" s="26">
        <v>265</v>
      </c>
      <c r="G136" s="26" t="s">
        <v>17</v>
      </c>
      <c r="H136" s="26">
        <v>91</v>
      </c>
      <c r="I136" s="26">
        <v>25</v>
      </c>
      <c r="J136" s="26" t="s">
        <v>17</v>
      </c>
      <c r="K136" s="26" t="s">
        <v>17</v>
      </c>
      <c r="L136" s="26" t="s">
        <v>17</v>
      </c>
      <c r="M136" s="26" t="s">
        <v>17</v>
      </c>
      <c r="N136" s="26" t="s">
        <v>17</v>
      </c>
      <c r="O136" s="26" t="s">
        <v>17</v>
      </c>
      <c r="P136" s="26">
        <v>529</v>
      </c>
      <c r="Q136" s="75"/>
      <c r="R136" s="75"/>
      <c r="T136" s="93"/>
      <c r="U136" s="93"/>
      <c r="V136" s="95"/>
      <c r="W136" s="93"/>
      <c r="X136" s="95"/>
      <c r="Y136" s="93"/>
      <c r="Z136" s="93"/>
      <c r="AH136" s="1"/>
    </row>
    <row r="137" spans="1:26" ht="12.75">
      <c r="A137" s="15" t="s">
        <v>121</v>
      </c>
      <c r="B137" s="26">
        <v>788</v>
      </c>
      <c r="C137" s="26" t="s">
        <v>17</v>
      </c>
      <c r="D137" s="26">
        <v>52</v>
      </c>
      <c r="E137" s="26">
        <v>166</v>
      </c>
      <c r="F137" s="26">
        <v>57</v>
      </c>
      <c r="G137" s="26">
        <v>101</v>
      </c>
      <c r="H137" s="26" t="s">
        <v>17</v>
      </c>
      <c r="I137" s="26" t="s">
        <v>17</v>
      </c>
      <c r="J137" s="26" t="s">
        <v>17</v>
      </c>
      <c r="K137" s="26" t="s">
        <v>17</v>
      </c>
      <c r="L137" s="26" t="s">
        <v>17</v>
      </c>
      <c r="M137" s="26" t="s">
        <v>17</v>
      </c>
      <c r="N137" s="26" t="s">
        <v>17</v>
      </c>
      <c r="O137" s="26" t="s">
        <v>17</v>
      </c>
      <c r="P137" s="19">
        <v>1164</v>
      </c>
      <c r="Q137" s="75"/>
      <c r="R137" s="78"/>
      <c r="T137" s="93"/>
      <c r="U137" s="93"/>
      <c r="V137" s="95"/>
      <c r="W137" s="93"/>
      <c r="X137" s="95"/>
      <c r="Y137" s="93"/>
      <c r="Z137" s="93"/>
    </row>
    <row r="138" spans="1:34" ht="12.75">
      <c r="A138" s="15" t="s">
        <v>122</v>
      </c>
      <c r="B138" s="19">
        <v>1041</v>
      </c>
      <c r="C138" s="26" t="s">
        <v>17</v>
      </c>
      <c r="D138" s="26">
        <v>867</v>
      </c>
      <c r="E138" s="26">
        <v>551</v>
      </c>
      <c r="F138" s="19">
        <v>2117</v>
      </c>
      <c r="G138" s="26">
        <v>43</v>
      </c>
      <c r="H138" s="26">
        <v>348</v>
      </c>
      <c r="I138" s="26" t="s">
        <v>17</v>
      </c>
      <c r="J138" s="26" t="s">
        <v>17</v>
      </c>
      <c r="K138" s="26" t="s">
        <v>17</v>
      </c>
      <c r="L138" s="26" t="s">
        <v>17</v>
      </c>
      <c r="M138" s="26" t="s">
        <v>17</v>
      </c>
      <c r="N138" s="26" t="s">
        <v>17</v>
      </c>
      <c r="O138" s="26" t="s">
        <v>17</v>
      </c>
      <c r="P138" s="19">
        <v>4966</v>
      </c>
      <c r="Q138" s="75"/>
      <c r="R138" s="78"/>
      <c r="T138" s="93"/>
      <c r="U138" s="93"/>
      <c r="V138" s="95"/>
      <c r="W138" s="93"/>
      <c r="X138" s="96"/>
      <c r="Y138" s="93"/>
      <c r="Z138" s="93"/>
      <c r="AH138" s="1"/>
    </row>
    <row r="139" spans="1:26" ht="12.75">
      <c r="A139" s="15" t="s">
        <v>123</v>
      </c>
      <c r="B139" s="26">
        <v>330</v>
      </c>
      <c r="C139" s="26">
        <v>20</v>
      </c>
      <c r="D139" s="26">
        <v>152</v>
      </c>
      <c r="E139" s="26">
        <v>166</v>
      </c>
      <c r="F139" s="26">
        <v>401</v>
      </c>
      <c r="G139" s="26" t="s">
        <v>17</v>
      </c>
      <c r="H139" s="26" t="s">
        <v>17</v>
      </c>
      <c r="I139" s="26" t="s">
        <v>17</v>
      </c>
      <c r="J139" s="26" t="s">
        <v>17</v>
      </c>
      <c r="K139" s="26" t="s">
        <v>17</v>
      </c>
      <c r="L139" s="26" t="s">
        <v>17</v>
      </c>
      <c r="M139" s="26" t="s">
        <v>17</v>
      </c>
      <c r="N139" s="26" t="s">
        <v>17</v>
      </c>
      <c r="O139" s="26" t="s">
        <v>17</v>
      </c>
      <c r="P139" s="19">
        <v>1069</v>
      </c>
      <c r="Q139" s="75"/>
      <c r="R139" s="78"/>
      <c r="T139" s="93"/>
      <c r="U139" s="93"/>
      <c r="V139" s="95"/>
      <c r="W139" s="93"/>
      <c r="X139" s="95"/>
      <c r="Y139" s="93"/>
      <c r="Z139" s="93"/>
    </row>
    <row r="140" spans="1:26" ht="12.75">
      <c r="A140" s="15" t="s">
        <v>124</v>
      </c>
      <c r="B140" s="19">
        <v>5972</v>
      </c>
      <c r="C140" s="26">
        <v>140</v>
      </c>
      <c r="D140" s="19">
        <v>2711</v>
      </c>
      <c r="E140" s="26">
        <v>297</v>
      </c>
      <c r="F140" s="19">
        <v>7363</v>
      </c>
      <c r="G140" s="26">
        <v>89</v>
      </c>
      <c r="H140" s="26">
        <v>226</v>
      </c>
      <c r="I140" s="26" t="s">
        <v>17</v>
      </c>
      <c r="J140" s="26" t="s">
        <v>17</v>
      </c>
      <c r="K140" s="26" t="s">
        <v>17</v>
      </c>
      <c r="L140" s="26" t="s">
        <v>17</v>
      </c>
      <c r="M140" s="26" t="s">
        <v>17</v>
      </c>
      <c r="N140" s="26" t="s">
        <v>17</v>
      </c>
      <c r="O140" s="26">
        <v>121</v>
      </c>
      <c r="P140" s="19">
        <v>16919</v>
      </c>
      <c r="Q140" s="75"/>
      <c r="R140" s="78"/>
      <c r="T140" s="93"/>
      <c r="U140" s="93"/>
      <c r="V140" s="95"/>
      <c r="W140" s="93"/>
      <c r="X140" s="95"/>
      <c r="Y140" s="93"/>
      <c r="Z140" s="93"/>
    </row>
    <row r="141" spans="1:34" ht="12.75">
      <c r="A141" s="15" t="s">
        <v>125</v>
      </c>
      <c r="B141" s="26" t="s">
        <v>17</v>
      </c>
      <c r="C141" s="26" t="s">
        <v>17</v>
      </c>
      <c r="D141" s="26" t="s">
        <v>17</v>
      </c>
      <c r="E141" s="26" t="s">
        <v>17</v>
      </c>
      <c r="F141" s="26" t="s">
        <v>17</v>
      </c>
      <c r="G141" s="26" t="s">
        <v>17</v>
      </c>
      <c r="H141" s="26" t="s">
        <v>17</v>
      </c>
      <c r="I141" s="26" t="s">
        <v>17</v>
      </c>
      <c r="J141" s="26" t="s">
        <v>17</v>
      </c>
      <c r="K141" s="26" t="s">
        <v>17</v>
      </c>
      <c r="L141" s="26" t="s">
        <v>17</v>
      </c>
      <c r="M141" s="26">
        <v>252</v>
      </c>
      <c r="N141" s="26" t="s">
        <v>17</v>
      </c>
      <c r="O141" s="26" t="s">
        <v>17</v>
      </c>
      <c r="P141" s="26">
        <v>252</v>
      </c>
      <c r="Q141" s="75"/>
      <c r="R141" s="78"/>
      <c r="T141" s="93"/>
      <c r="U141" s="93"/>
      <c r="V141" s="95"/>
      <c r="W141" s="93"/>
      <c r="X141" s="95"/>
      <c r="Y141" s="93"/>
      <c r="Z141" s="93"/>
      <c r="AH141" s="1"/>
    </row>
    <row r="142" spans="1:26" ht="12.75">
      <c r="A142" s="15" t="s">
        <v>126</v>
      </c>
      <c r="B142" s="19">
        <v>3561</v>
      </c>
      <c r="C142" s="26" t="s">
        <v>17</v>
      </c>
      <c r="D142" s="19">
        <v>2518</v>
      </c>
      <c r="E142" s="26">
        <v>173</v>
      </c>
      <c r="F142" s="19">
        <v>4449</v>
      </c>
      <c r="G142" s="26">
        <v>62</v>
      </c>
      <c r="H142" s="26">
        <v>413</v>
      </c>
      <c r="I142" s="26">
        <v>291</v>
      </c>
      <c r="J142" s="26">
        <v>8</v>
      </c>
      <c r="K142" s="26" t="s">
        <v>17</v>
      </c>
      <c r="L142" s="26" t="s">
        <v>17</v>
      </c>
      <c r="M142" s="26">
        <v>168</v>
      </c>
      <c r="N142" s="26">
        <v>22</v>
      </c>
      <c r="O142" s="26">
        <v>602</v>
      </c>
      <c r="P142" s="19">
        <v>12266</v>
      </c>
      <c r="Q142" s="75"/>
      <c r="R142" s="78"/>
      <c r="T142" s="93"/>
      <c r="U142" s="93"/>
      <c r="V142" s="95"/>
      <c r="W142" s="93"/>
      <c r="X142" s="95"/>
      <c r="Y142" s="93"/>
      <c r="Z142" s="93"/>
    </row>
    <row r="143" spans="1:26" ht="12.75">
      <c r="A143" s="15" t="s">
        <v>127</v>
      </c>
      <c r="B143" s="26" t="s">
        <v>17</v>
      </c>
      <c r="C143" s="26" t="s">
        <v>17</v>
      </c>
      <c r="D143" s="26" t="s">
        <v>17</v>
      </c>
      <c r="E143" s="26" t="s">
        <v>17</v>
      </c>
      <c r="F143" s="26">
        <v>60</v>
      </c>
      <c r="G143" s="26" t="s">
        <v>17</v>
      </c>
      <c r="H143" s="26">
        <v>67</v>
      </c>
      <c r="I143" s="26" t="s">
        <v>17</v>
      </c>
      <c r="J143" s="26" t="s">
        <v>17</v>
      </c>
      <c r="K143" s="26" t="s">
        <v>17</v>
      </c>
      <c r="L143" s="26" t="s">
        <v>17</v>
      </c>
      <c r="M143" s="26">
        <v>252</v>
      </c>
      <c r="N143" s="26" t="s">
        <v>17</v>
      </c>
      <c r="O143" s="26">
        <v>179</v>
      </c>
      <c r="P143" s="26">
        <v>558</v>
      </c>
      <c r="Q143" s="75"/>
      <c r="R143" s="75"/>
      <c r="T143" s="93"/>
      <c r="U143" s="93"/>
      <c r="V143" s="95"/>
      <c r="W143" s="93"/>
      <c r="X143" s="95"/>
      <c r="Y143" s="93"/>
      <c r="Z143" s="93"/>
    </row>
    <row r="144" spans="1:26" ht="12.75">
      <c r="A144" s="15" t="s">
        <v>128</v>
      </c>
      <c r="B144" s="26">
        <v>78</v>
      </c>
      <c r="C144" s="26" t="s">
        <v>17</v>
      </c>
      <c r="D144" s="26" t="s">
        <v>17</v>
      </c>
      <c r="E144" s="26">
        <v>22</v>
      </c>
      <c r="F144" s="26" t="s">
        <v>17</v>
      </c>
      <c r="G144" s="26">
        <v>17</v>
      </c>
      <c r="H144" s="26" t="s">
        <v>17</v>
      </c>
      <c r="I144" s="26" t="s">
        <v>17</v>
      </c>
      <c r="J144" s="26" t="s">
        <v>17</v>
      </c>
      <c r="K144" s="26" t="s">
        <v>17</v>
      </c>
      <c r="L144" s="26" t="s">
        <v>17</v>
      </c>
      <c r="M144" s="26" t="s">
        <v>17</v>
      </c>
      <c r="N144" s="26" t="s">
        <v>17</v>
      </c>
      <c r="O144" s="26" t="s">
        <v>17</v>
      </c>
      <c r="P144" s="26">
        <v>118</v>
      </c>
      <c r="Q144" s="75"/>
      <c r="R144" s="75"/>
      <c r="T144" s="93"/>
      <c r="U144" s="93"/>
      <c r="V144" s="95"/>
      <c r="W144" s="93"/>
      <c r="X144" s="95"/>
      <c r="Y144" s="93"/>
      <c r="Z144" s="93"/>
    </row>
    <row r="145" spans="1:26" ht="12.75">
      <c r="A145" s="1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75"/>
      <c r="R145" s="75"/>
      <c r="T145" s="93"/>
      <c r="U145" s="93"/>
      <c r="V145" s="95"/>
      <c r="W145" s="93"/>
      <c r="X145" s="95"/>
      <c r="Y145" s="93"/>
      <c r="Z145" s="93"/>
    </row>
    <row r="146" spans="1:26" ht="13.5">
      <c r="A146" s="30" t="s">
        <v>234</v>
      </c>
      <c r="B146" s="97">
        <v>11822</v>
      </c>
      <c r="C146" s="98">
        <v>160</v>
      </c>
      <c r="D146" s="97">
        <v>6396</v>
      </c>
      <c r="E146" s="97">
        <v>1375</v>
      </c>
      <c r="F146" s="97">
        <v>14781</v>
      </c>
      <c r="G146" s="98">
        <v>312</v>
      </c>
      <c r="H146" s="97">
        <v>1145</v>
      </c>
      <c r="I146" s="98">
        <v>316</v>
      </c>
      <c r="J146" s="98">
        <v>8</v>
      </c>
      <c r="K146" s="98" t="s">
        <v>17</v>
      </c>
      <c r="L146" s="98" t="s">
        <v>17</v>
      </c>
      <c r="M146" s="98">
        <v>671</v>
      </c>
      <c r="N146" s="98">
        <v>22</v>
      </c>
      <c r="O146" s="98">
        <v>902</v>
      </c>
      <c r="P146" s="97">
        <v>37910</v>
      </c>
      <c r="Q146" s="75"/>
      <c r="R146" s="75"/>
      <c r="T146" s="93"/>
      <c r="U146" s="93"/>
      <c r="V146" s="95"/>
      <c r="W146" s="93"/>
      <c r="X146" s="95"/>
      <c r="Y146" s="93"/>
      <c r="Z146" s="93"/>
    </row>
    <row r="147" spans="1:26" ht="12.75">
      <c r="A147" s="1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76"/>
      <c r="R147" s="75"/>
      <c r="T147" s="93"/>
      <c r="U147" s="93"/>
      <c r="V147" s="95"/>
      <c r="W147" s="93"/>
      <c r="X147" s="95"/>
      <c r="Y147" s="93"/>
      <c r="Z147" s="93"/>
    </row>
    <row r="148" spans="1:26" ht="12.75">
      <c r="A148" s="15"/>
      <c r="B148" s="74" t="s">
        <v>1</v>
      </c>
      <c r="C148" s="74" t="s">
        <v>2</v>
      </c>
      <c r="D148" s="74" t="s">
        <v>3</v>
      </c>
      <c r="E148" s="74" t="s">
        <v>1</v>
      </c>
      <c r="F148" s="74" t="s">
        <v>3</v>
      </c>
      <c r="G148" s="74" t="s">
        <v>1</v>
      </c>
      <c r="H148" s="74" t="s">
        <v>3</v>
      </c>
      <c r="I148" s="74" t="s">
        <v>4</v>
      </c>
      <c r="J148" s="74" t="s">
        <v>5</v>
      </c>
      <c r="K148" s="74"/>
      <c r="L148" s="74" t="s">
        <v>1</v>
      </c>
      <c r="M148" s="74" t="s">
        <v>6</v>
      </c>
      <c r="N148" s="74" t="s">
        <v>7</v>
      </c>
      <c r="O148" s="74" t="s">
        <v>8</v>
      </c>
      <c r="P148" s="74"/>
      <c r="Q148" s="75"/>
      <c r="R148" s="76"/>
      <c r="T148" s="93"/>
      <c r="U148" s="93"/>
      <c r="V148" s="95"/>
      <c r="W148" s="93"/>
      <c r="X148" s="95"/>
      <c r="Y148" s="93"/>
      <c r="Z148" s="93"/>
    </row>
    <row r="149" spans="1:18" ht="12.75">
      <c r="A149" s="14" t="s">
        <v>229</v>
      </c>
      <c r="B149" s="74" t="s">
        <v>9</v>
      </c>
      <c r="C149" s="74" t="s">
        <v>9</v>
      </c>
      <c r="D149" s="74" t="s">
        <v>9</v>
      </c>
      <c r="E149" s="74" t="s">
        <v>10</v>
      </c>
      <c r="F149" s="74" t="s">
        <v>10</v>
      </c>
      <c r="G149" s="74" t="s">
        <v>11</v>
      </c>
      <c r="H149" s="74" t="s">
        <v>11</v>
      </c>
      <c r="I149" s="74" t="s">
        <v>12</v>
      </c>
      <c r="J149" s="74" t="s">
        <v>13</v>
      </c>
      <c r="K149" s="74" t="s">
        <v>149</v>
      </c>
      <c r="L149" s="74" t="s">
        <v>14</v>
      </c>
      <c r="M149" s="74" t="s">
        <v>15</v>
      </c>
      <c r="N149" s="74" t="s">
        <v>15</v>
      </c>
      <c r="O149" s="74" t="s">
        <v>15</v>
      </c>
      <c r="P149" s="74" t="s">
        <v>16</v>
      </c>
      <c r="Q149" s="75"/>
      <c r="R149" s="78"/>
    </row>
    <row r="150" spans="1:34" ht="12.75">
      <c r="A150" s="15"/>
      <c r="B150" s="28"/>
      <c r="C150" s="55"/>
      <c r="D150" s="28"/>
      <c r="E150" s="28"/>
      <c r="F150" s="28"/>
      <c r="G150" s="55"/>
      <c r="H150" s="55"/>
      <c r="I150" s="55"/>
      <c r="J150" s="55"/>
      <c r="K150" s="55"/>
      <c r="L150" s="55"/>
      <c r="M150" s="28"/>
      <c r="N150" s="55"/>
      <c r="O150" s="55"/>
      <c r="P150" s="55"/>
      <c r="Q150" s="75"/>
      <c r="R150" s="75"/>
      <c r="T150" s="1"/>
      <c r="V150" s="1"/>
      <c r="W150" s="1"/>
      <c r="X150" s="1"/>
      <c r="Z150" s="1"/>
      <c r="AH150" s="1"/>
    </row>
    <row r="151" spans="1:34" ht="13.5">
      <c r="A151" s="68" t="s">
        <v>235</v>
      </c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75"/>
      <c r="R151" s="75"/>
      <c r="T151" s="1"/>
      <c r="V151" s="1"/>
      <c r="W151" s="1"/>
      <c r="X151" s="1"/>
      <c r="Z151" s="1"/>
      <c r="AH151" s="1"/>
    </row>
    <row r="152" spans="1:34" ht="12.75">
      <c r="A152" s="15" t="s">
        <v>177</v>
      </c>
      <c r="B152" s="26" t="s">
        <v>17</v>
      </c>
      <c r="C152" s="26" t="s">
        <v>17</v>
      </c>
      <c r="D152" s="26" t="s">
        <v>17</v>
      </c>
      <c r="E152" s="26" t="s">
        <v>17</v>
      </c>
      <c r="F152" s="26">
        <v>46</v>
      </c>
      <c r="G152" s="26" t="s">
        <v>17</v>
      </c>
      <c r="H152" s="26" t="s">
        <v>17</v>
      </c>
      <c r="I152" s="26">
        <v>33</v>
      </c>
      <c r="J152" s="26" t="s">
        <v>17</v>
      </c>
      <c r="K152" s="26" t="s">
        <v>17</v>
      </c>
      <c r="L152" s="26" t="s">
        <v>17</v>
      </c>
      <c r="M152" s="26" t="s">
        <v>17</v>
      </c>
      <c r="N152" s="26" t="s">
        <v>17</v>
      </c>
      <c r="O152" s="26" t="s">
        <v>17</v>
      </c>
      <c r="P152" s="26">
        <v>79</v>
      </c>
      <c r="Q152" s="75"/>
      <c r="R152" s="75"/>
      <c r="T152" s="1"/>
      <c r="V152" s="1"/>
      <c r="W152" s="1"/>
      <c r="X152" s="1"/>
      <c r="Z152" s="1"/>
      <c r="AH152" s="1"/>
    </row>
    <row r="153" spans="1:18" ht="12.75">
      <c r="A153" s="15" t="s">
        <v>129</v>
      </c>
      <c r="B153" s="26">
        <v>126</v>
      </c>
      <c r="C153" s="26" t="s">
        <v>17</v>
      </c>
      <c r="D153" s="26">
        <v>163</v>
      </c>
      <c r="E153" s="26" t="s">
        <v>17</v>
      </c>
      <c r="F153" s="26">
        <v>158</v>
      </c>
      <c r="G153" s="26" t="s">
        <v>17</v>
      </c>
      <c r="H153" s="26" t="s">
        <v>17</v>
      </c>
      <c r="I153" s="26">
        <v>87</v>
      </c>
      <c r="J153" s="26" t="s">
        <v>17</v>
      </c>
      <c r="K153" s="26" t="s">
        <v>17</v>
      </c>
      <c r="L153" s="26" t="s">
        <v>17</v>
      </c>
      <c r="M153" s="26">
        <v>160</v>
      </c>
      <c r="N153" s="26">
        <v>58</v>
      </c>
      <c r="O153" s="26">
        <v>446</v>
      </c>
      <c r="P153" s="19">
        <v>1198</v>
      </c>
      <c r="Q153" s="75"/>
      <c r="R153" s="75"/>
    </row>
    <row r="154" spans="1:18" ht="12.75">
      <c r="A154" s="1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75"/>
      <c r="R154" s="75"/>
    </row>
    <row r="155" spans="1:34" ht="13.5">
      <c r="A155" s="1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71"/>
      <c r="R155" s="75"/>
      <c r="AH155" s="1"/>
    </row>
    <row r="156" spans="1:34" ht="13.5">
      <c r="A156" s="30" t="s">
        <v>236</v>
      </c>
      <c r="B156" s="98">
        <v>126</v>
      </c>
      <c r="C156" s="98" t="s">
        <v>17</v>
      </c>
      <c r="D156" s="98">
        <v>163</v>
      </c>
      <c r="E156" s="98" t="s">
        <v>17</v>
      </c>
      <c r="F156" s="98">
        <v>204</v>
      </c>
      <c r="G156" s="98" t="s">
        <v>17</v>
      </c>
      <c r="H156" s="98" t="s">
        <v>17</v>
      </c>
      <c r="I156" s="98">
        <v>120</v>
      </c>
      <c r="J156" s="98" t="s">
        <v>17</v>
      </c>
      <c r="K156" s="98" t="s">
        <v>17</v>
      </c>
      <c r="L156" s="98" t="s">
        <v>17</v>
      </c>
      <c r="M156" s="98">
        <v>160</v>
      </c>
      <c r="N156" s="98">
        <v>58</v>
      </c>
      <c r="O156" s="98">
        <v>446</v>
      </c>
      <c r="P156" s="97">
        <v>1277</v>
      </c>
      <c r="Q156" s="75"/>
      <c r="R156" s="70"/>
      <c r="AH156" s="1"/>
    </row>
    <row r="157" spans="1:18" ht="12.75">
      <c r="A157" s="1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75"/>
      <c r="R157" s="78"/>
    </row>
    <row r="158" spans="1:18" ht="13.5">
      <c r="A158" s="68" t="s">
        <v>237</v>
      </c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75"/>
      <c r="R158" s="75"/>
    </row>
    <row r="159" spans="1:34" ht="12.75">
      <c r="A159" s="15" t="s">
        <v>192</v>
      </c>
      <c r="B159" s="19">
        <v>2758</v>
      </c>
      <c r="C159" s="26" t="s">
        <v>17</v>
      </c>
      <c r="D159" s="19">
        <v>2477</v>
      </c>
      <c r="E159" s="26">
        <v>692</v>
      </c>
      <c r="F159" s="19">
        <v>7595</v>
      </c>
      <c r="G159" s="26">
        <v>76</v>
      </c>
      <c r="H159" s="26">
        <v>754</v>
      </c>
      <c r="I159" s="26" t="s">
        <v>17</v>
      </c>
      <c r="J159" s="26" t="s">
        <v>17</v>
      </c>
      <c r="K159" s="26" t="s">
        <v>17</v>
      </c>
      <c r="L159" s="26" t="s">
        <v>17</v>
      </c>
      <c r="M159" s="26" t="s">
        <v>17</v>
      </c>
      <c r="N159" s="26" t="s">
        <v>17</v>
      </c>
      <c r="O159" s="26" t="s">
        <v>17</v>
      </c>
      <c r="P159" s="19">
        <v>14352</v>
      </c>
      <c r="Q159" s="75"/>
      <c r="R159" s="78"/>
      <c r="T159" s="1"/>
      <c r="V159" s="1"/>
      <c r="X159" s="1"/>
      <c r="AH159" s="1"/>
    </row>
    <row r="160" spans="1:18" ht="12.75">
      <c r="A160" s="15" t="s">
        <v>130</v>
      </c>
      <c r="B160" s="26" t="s">
        <v>17</v>
      </c>
      <c r="C160" s="26" t="s">
        <v>17</v>
      </c>
      <c r="D160" s="26">
        <v>251</v>
      </c>
      <c r="E160" s="26">
        <v>87</v>
      </c>
      <c r="F160" s="26">
        <v>379</v>
      </c>
      <c r="G160" s="26" t="s">
        <v>17</v>
      </c>
      <c r="H160" s="26" t="s">
        <v>17</v>
      </c>
      <c r="I160" s="26" t="s">
        <v>17</v>
      </c>
      <c r="J160" s="26" t="s">
        <v>17</v>
      </c>
      <c r="K160" s="26" t="s">
        <v>17</v>
      </c>
      <c r="L160" s="26" t="s">
        <v>17</v>
      </c>
      <c r="M160" s="26" t="s">
        <v>17</v>
      </c>
      <c r="N160" s="26" t="s">
        <v>17</v>
      </c>
      <c r="O160" s="26" t="s">
        <v>17</v>
      </c>
      <c r="P160" s="26">
        <v>717</v>
      </c>
      <c r="Q160" s="75"/>
      <c r="R160" s="78"/>
    </row>
    <row r="161" spans="1:34" ht="12.75">
      <c r="A161" s="15" t="s">
        <v>131</v>
      </c>
      <c r="B161" s="26">
        <v>668</v>
      </c>
      <c r="C161" s="26" t="s">
        <v>17</v>
      </c>
      <c r="D161" s="26">
        <v>612</v>
      </c>
      <c r="E161" s="26">
        <v>82</v>
      </c>
      <c r="F161" s="19">
        <v>1026</v>
      </c>
      <c r="G161" s="26" t="s">
        <v>17</v>
      </c>
      <c r="H161" s="26" t="s">
        <v>17</v>
      </c>
      <c r="I161" s="26" t="s">
        <v>17</v>
      </c>
      <c r="J161" s="26" t="s">
        <v>17</v>
      </c>
      <c r="K161" s="26" t="s">
        <v>17</v>
      </c>
      <c r="L161" s="26" t="s">
        <v>17</v>
      </c>
      <c r="M161" s="26" t="s">
        <v>17</v>
      </c>
      <c r="N161" s="26" t="s">
        <v>17</v>
      </c>
      <c r="O161" s="26" t="s">
        <v>17</v>
      </c>
      <c r="P161" s="19">
        <v>2388</v>
      </c>
      <c r="Q161" s="75"/>
      <c r="R161" s="78"/>
      <c r="X161" s="1"/>
      <c r="AH161" s="1"/>
    </row>
    <row r="162" spans="1:18" ht="12.75">
      <c r="A162" s="15" t="s">
        <v>0</v>
      </c>
      <c r="B162" s="26">
        <v>94</v>
      </c>
      <c r="C162" s="26" t="s">
        <v>17</v>
      </c>
      <c r="D162" s="26">
        <v>29</v>
      </c>
      <c r="E162" s="26" t="s">
        <v>17</v>
      </c>
      <c r="F162" s="26" t="s">
        <v>17</v>
      </c>
      <c r="G162" s="26" t="s">
        <v>17</v>
      </c>
      <c r="H162" s="26" t="s">
        <v>17</v>
      </c>
      <c r="I162" s="26" t="s">
        <v>17</v>
      </c>
      <c r="J162" s="26" t="s">
        <v>17</v>
      </c>
      <c r="K162" s="26" t="s">
        <v>17</v>
      </c>
      <c r="L162" s="26" t="s">
        <v>17</v>
      </c>
      <c r="M162" s="26" t="s">
        <v>17</v>
      </c>
      <c r="N162" s="26" t="s">
        <v>17</v>
      </c>
      <c r="O162" s="26" t="s">
        <v>17</v>
      </c>
      <c r="P162" s="26">
        <v>123</v>
      </c>
      <c r="Q162" s="75"/>
      <c r="R162" s="75"/>
    </row>
    <row r="163" spans="1:18" ht="12.75">
      <c r="A163" s="15" t="s">
        <v>132</v>
      </c>
      <c r="B163" s="26" t="s">
        <v>17</v>
      </c>
      <c r="C163" s="26" t="s">
        <v>17</v>
      </c>
      <c r="D163" s="26" t="s">
        <v>17</v>
      </c>
      <c r="E163" s="26" t="s">
        <v>17</v>
      </c>
      <c r="F163" s="26" t="s">
        <v>17</v>
      </c>
      <c r="G163" s="26" t="s">
        <v>17</v>
      </c>
      <c r="H163" s="26" t="s">
        <v>17</v>
      </c>
      <c r="I163" s="26" t="s">
        <v>17</v>
      </c>
      <c r="J163" s="26" t="s">
        <v>17</v>
      </c>
      <c r="K163" s="26" t="s">
        <v>17</v>
      </c>
      <c r="L163" s="26" t="s">
        <v>17</v>
      </c>
      <c r="M163" s="26" t="s">
        <v>17</v>
      </c>
      <c r="N163" s="26" t="s">
        <v>17</v>
      </c>
      <c r="O163" s="26">
        <v>23</v>
      </c>
      <c r="P163" s="26">
        <v>23</v>
      </c>
      <c r="Q163" s="75"/>
      <c r="R163" s="78"/>
    </row>
    <row r="164" spans="1:34" ht="12.75">
      <c r="A164" s="15" t="s">
        <v>133</v>
      </c>
      <c r="B164" s="19">
        <v>1612</v>
      </c>
      <c r="C164" s="26" t="s">
        <v>17</v>
      </c>
      <c r="D164" s="19">
        <v>1801</v>
      </c>
      <c r="E164" s="26">
        <v>10</v>
      </c>
      <c r="F164" s="19">
        <v>1276</v>
      </c>
      <c r="G164" s="26" t="s">
        <v>17</v>
      </c>
      <c r="H164" s="26">
        <v>106</v>
      </c>
      <c r="I164" s="26" t="s">
        <v>17</v>
      </c>
      <c r="J164" s="26" t="s">
        <v>17</v>
      </c>
      <c r="K164" s="26" t="s">
        <v>17</v>
      </c>
      <c r="L164" s="26" t="s">
        <v>17</v>
      </c>
      <c r="M164" s="26" t="s">
        <v>17</v>
      </c>
      <c r="N164" s="26" t="s">
        <v>17</v>
      </c>
      <c r="O164" s="26" t="s">
        <v>17</v>
      </c>
      <c r="P164" s="19">
        <v>4806</v>
      </c>
      <c r="Q164" s="75"/>
      <c r="R164" s="75"/>
      <c r="T164" s="1"/>
      <c r="V164" s="1"/>
      <c r="X164" s="1"/>
      <c r="AH164" s="1"/>
    </row>
    <row r="165" spans="1:18" ht="12.75">
      <c r="A165" s="1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75"/>
      <c r="R165" s="78"/>
    </row>
    <row r="166" spans="1:34" ht="13.5">
      <c r="A166" s="30" t="s">
        <v>238</v>
      </c>
      <c r="B166" s="97">
        <v>5133</v>
      </c>
      <c r="C166" s="98" t="s">
        <v>17</v>
      </c>
      <c r="D166" s="97">
        <v>5170</v>
      </c>
      <c r="E166" s="98">
        <v>871</v>
      </c>
      <c r="F166" s="97">
        <v>10276</v>
      </c>
      <c r="G166" s="98">
        <v>76</v>
      </c>
      <c r="H166" s="98">
        <v>860</v>
      </c>
      <c r="I166" s="98" t="s">
        <v>17</v>
      </c>
      <c r="J166" s="98" t="s">
        <v>17</v>
      </c>
      <c r="K166" s="98" t="s">
        <v>17</v>
      </c>
      <c r="L166" s="98" t="s">
        <v>17</v>
      </c>
      <c r="M166" s="98" t="s">
        <v>17</v>
      </c>
      <c r="N166" s="98" t="s">
        <v>17</v>
      </c>
      <c r="O166" s="98">
        <v>23</v>
      </c>
      <c r="P166" s="97">
        <v>22408</v>
      </c>
      <c r="Q166" s="75"/>
      <c r="R166" s="75"/>
      <c r="T166" s="1"/>
      <c r="V166" s="1"/>
      <c r="X166" s="1"/>
      <c r="AH166" s="9"/>
    </row>
    <row r="167" spans="1:34" ht="13.5">
      <c r="A167" s="73"/>
      <c r="B167" s="99"/>
      <c r="C167" s="100"/>
      <c r="D167" s="99"/>
      <c r="E167" s="100"/>
      <c r="F167" s="99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75"/>
      <c r="R167" s="75"/>
      <c r="T167" s="1"/>
      <c r="V167" s="1"/>
      <c r="X167" s="1"/>
      <c r="AH167" s="1"/>
    </row>
    <row r="168" spans="1:34" ht="13.5">
      <c r="A168" s="68" t="s">
        <v>263</v>
      </c>
      <c r="B168" s="99"/>
      <c r="C168" s="100"/>
      <c r="D168" s="99"/>
      <c r="E168" s="100"/>
      <c r="F168" s="99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75"/>
      <c r="R168" s="75"/>
      <c r="T168" s="1"/>
      <c r="V168" s="1"/>
      <c r="X168" s="1"/>
      <c r="AH168" s="1"/>
    </row>
    <row r="169" spans="1:18" ht="13.5">
      <c r="A169" s="15" t="s">
        <v>175</v>
      </c>
      <c r="B169" s="26" t="s">
        <v>17</v>
      </c>
      <c r="C169" s="26" t="s">
        <v>17</v>
      </c>
      <c r="D169" s="26" t="s">
        <v>17</v>
      </c>
      <c r="E169" s="26" t="s">
        <v>17</v>
      </c>
      <c r="F169" s="26">
        <v>89</v>
      </c>
      <c r="G169" s="26" t="s">
        <v>17</v>
      </c>
      <c r="H169" s="26" t="s">
        <v>17</v>
      </c>
      <c r="I169" s="26" t="s">
        <v>17</v>
      </c>
      <c r="J169" s="26" t="s">
        <v>17</v>
      </c>
      <c r="K169" s="26" t="s">
        <v>17</v>
      </c>
      <c r="L169" s="26" t="s">
        <v>17</v>
      </c>
      <c r="M169" s="26" t="s">
        <v>17</v>
      </c>
      <c r="N169" s="26" t="s">
        <v>17</v>
      </c>
      <c r="O169" s="26" t="s">
        <v>17</v>
      </c>
      <c r="P169" s="26">
        <v>89</v>
      </c>
      <c r="Q169" s="71"/>
      <c r="R169" s="75"/>
    </row>
    <row r="170" spans="1:18" ht="13.5">
      <c r="A170" s="73"/>
      <c r="B170" s="99"/>
      <c r="C170" s="100"/>
      <c r="D170" s="99"/>
      <c r="E170" s="100"/>
      <c r="F170" s="99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71"/>
      <c r="R170" s="70"/>
    </row>
    <row r="171" spans="1:18" ht="13.5">
      <c r="A171" s="30" t="s">
        <v>263</v>
      </c>
      <c r="B171" s="98" t="s">
        <v>17</v>
      </c>
      <c r="C171" s="98" t="s">
        <v>17</v>
      </c>
      <c r="D171" s="98" t="s">
        <v>17</v>
      </c>
      <c r="E171" s="98" t="s">
        <v>17</v>
      </c>
      <c r="F171" s="98">
        <v>89</v>
      </c>
      <c r="G171" s="98" t="s">
        <v>17</v>
      </c>
      <c r="H171" s="98" t="s">
        <v>17</v>
      </c>
      <c r="I171" s="98" t="s">
        <v>17</v>
      </c>
      <c r="J171" s="98" t="s">
        <v>17</v>
      </c>
      <c r="K171" s="98" t="s">
        <v>17</v>
      </c>
      <c r="L171" s="98" t="s">
        <v>17</v>
      </c>
      <c r="M171" s="98" t="s">
        <v>17</v>
      </c>
      <c r="N171" s="98" t="s">
        <v>17</v>
      </c>
      <c r="O171" s="98" t="s">
        <v>17</v>
      </c>
      <c r="P171" s="98">
        <v>89</v>
      </c>
      <c r="Q171" s="71"/>
      <c r="R171" s="70"/>
    </row>
    <row r="172" spans="1:34" ht="13.5">
      <c r="A172" s="73"/>
      <c r="B172" s="99"/>
      <c r="C172" s="100"/>
      <c r="D172" s="99"/>
      <c r="E172" s="100"/>
      <c r="F172" s="99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75"/>
      <c r="R172" s="70"/>
      <c r="AH172" s="6"/>
    </row>
    <row r="173" spans="1:18" ht="12.75">
      <c r="A173" s="15"/>
      <c r="B173" s="19"/>
      <c r="C173" s="26"/>
      <c r="D173" s="19"/>
      <c r="E173" s="26"/>
      <c r="F173" s="19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75"/>
      <c r="R173" s="75"/>
    </row>
    <row r="174" spans="1:18" ht="13.5">
      <c r="A174" s="68" t="s">
        <v>239</v>
      </c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75"/>
      <c r="R174" s="75"/>
    </row>
    <row r="175" spans="1:18" ht="12.75">
      <c r="A175" s="15" t="s">
        <v>171</v>
      </c>
      <c r="B175" s="26" t="s">
        <v>17</v>
      </c>
      <c r="C175" s="26" t="s">
        <v>17</v>
      </c>
      <c r="D175" s="26" t="s">
        <v>17</v>
      </c>
      <c r="E175" s="26" t="s">
        <v>17</v>
      </c>
      <c r="F175" s="26" t="s">
        <v>17</v>
      </c>
      <c r="G175" s="26" t="s">
        <v>17</v>
      </c>
      <c r="H175" s="26" t="s">
        <v>17</v>
      </c>
      <c r="I175" s="26">
        <v>12</v>
      </c>
      <c r="J175" s="26" t="s">
        <v>17</v>
      </c>
      <c r="K175" s="26" t="s">
        <v>17</v>
      </c>
      <c r="L175" s="26" t="s">
        <v>17</v>
      </c>
      <c r="M175" s="26" t="s">
        <v>17</v>
      </c>
      <c r="N175" s="26" t="s">
        <v>17</v>
      </c>
      <c r="O175" s="26" t="s">
        <v>17</v>
      </c>
      <c r="P175" s="26">
        <v>12</v>
      </c>
      <c r="Q175" s="76"/>
      <c r="R175" s="75"/>
    </row>
    <row r="176" spans="1:18" ht="12.75">
      <c r="A176" s="15" t="s">
        <v>172</v>
      </c>
      <c r="B176" s="26" t="s">
        <v>17</v>
      </c>
      <c r="C176" s="26" t="s">
        <v>17</v>
      </c>
      <c r="D176" s="26" t="s">
        <v>17</v>
      </c>
      <c r="E176" s="26" t="s">
        <v>17</v>
      </c>
      <c r="F176" s="26">
        <v>28</v>
      </c>
      <c r="G176" s="26" t="s">
        <v>17</v>
      </c>
      <c r="H176" s="26" t="s">
        <v>17</v>
      </c>
      <c r="I176" s="26" t="s">
        <v>17</v>
      </c>
      <c r="J176" s="26" t="s">
        <v>17</v>
      </c>
      <c r="K176" s="26" t="s">
        <v>17</v>
      </c>
      <c r="L176" s="26" t="s">
        <v>17</v>
      </c>
      <c r="M176" s="26" t="s">
        <v>17</v>
      </c>
      <c r="N176" s="26" t="s">
        <v>17</v>
      </c>
      <c r="O176" s="26" t="s">
        <v>17</v>
      </c>
      <c r="P176" s="26">
        <v>28</v>
      </c>
      <c r="Q176" s="75"/>
      <c r="R176" s="76"/>
    </row>
    <row r="177" spans="1:18" ht="12.75">
      <c r="A177" s="15" t="s">
        <v>134</v>
      </c>
      <c r="B177" s="26">
        <v>214</v>
      </c>
      <c r="C177" s="26" t="s">
        <v>17</v>
      </c>
      <c r="D177" s="26">
        <v>66</v>
      </c>
      <c r="E177" s="26">
        <v>87</v>
      </c>
      <c r="F177" s="26">
        <v>178</v>
      </c>
      <c r="G177" s="26">
        <v>31</v>
      </c>
      <c r="H177" s="26">
        <v>332</v>
      </c>
      <c r="I177" s="26" t="s">
        <v>17</v>
      </c>
      <c r="J177" s="26" t="s">
        <v>17</v>
      </c>
      <c r="K177" s="26" t="s">
        <v>17</v>
      </c>
      <c r="L177" s="26" t="s">
        <v>17</v>
      </c>
      <c r="M177" s="26" t="s">
        <v>17</v>
      </c>
      <c r="N177" s="26" t="s">
        <v>17</v>
      </c>
      <c r="O177" s="26" t="s">
        <v>17</v>
      </c>
      <c r="P177" s="26">
        <v>908</v>
      </c>
      <c r="Q177" s="75"/>
      <c r="R177" s="78"/>
    </row>
    <row r="178" spans="1:18" ht="12.75">
      <c r="A178" s="15" t="s">
        <v>135</v>
      </c>
      <c r="B178" s="26">
        <v>255</v>
      </c>
      <c r="C178" s="26" t="s">
        <v>17</v>
      </c>
      <c r="D178" s="26">
        <v>124</v>
      </c>
      <c r="E178" s="26" t="s">
        <v>17</v>
      </c>
      <c r="F178" s="26">
        <v>384</v>
      </c>
      <c r="G178" s="26" t="s">
        <v>17</v>
      </c>
      <c r="H178" s="26">
        <v>117</v>
      </c>
      <c r="I178" s="26" t="s">
        <v>17</v>
      </c>
      <c r="J178" s="26" t="s">
        <v>17</v>
      </c>
      <c r="K178" s="26" t="s">
        <v>17</v>
      </c>
      <c r="L178" s="26" t="s">
        <v>17</v>
      </c>
      <c r="M178" s="26" t="s">
        <v>17</v>
      </c>
      <c r="N178" s="26" t="s">
        <v>17</v>
      </c>
      <c r="O178" s="26" t="s">
        <v>17</v>
      </c>
      <c r="P178" s="26">
        <v>881</v>
      </c>
      <c r="Q178" s="75"/>
      <c r="R178" s="75"/>
    </row>
    <row r="179" spans="1:18" ht="12.75">
      <c r="A179" s="15" t="s">
        <v>136</v>
      </c>
      <c r="B179" s="19">
        <v>1955</v>
      </c>
      <c r="C179" s="26">
        <v>147</v>
      </c>
      <c r="D179" s="19">
        <v>1557</v>
      </c>
      <c r="E179" s="26">
        <v>868</v>
      </c>
      <c r="F179" s="19">
        <v>3880</v>
      </c>
      <c r="G179" s="26">
        <v>207</v>
      </c>
      <c r="H179" s="26">
        <v>458</v>
      </c>
      <c r="I179" s="26" t="s">
        <v>17</v>
      </c>
      <c r="J179" s="26" t="s">
        <v>17</v>
      </c>
      <c r="K179" s="26" t="s">
        <v>17</v>
      </c>
      <c r="L179" s="26" t="s">
        <v>17</v>
      </c>
      <c r="M179" s="26" t="s">
        <v>17</v>
      </c>
      <c r="N179" s="26" t="s">
        <v>17</v>
      </c>
      <c r="O179" s="26" t="s">
        <v>17</v>
      </c>
      <c r="P179" s="19">
        <v>9074</v>
      </c>
      <c r="Q179" s="75"/>
      <c r="R179" s="75"/>
    </row>
    <row r="180" spans="1:18" ht="12.75">
      <c r="A180" s="15" t="s">
        <v>137</v>
      </c>
      <c r="B180" s="19">
        <v>1358</v>
      </c>
      <c r="C180" s="26">
        <v>57</v>
      </c>
      <c r="D180" s="26">
        <v>628</v>
      </c>
      <c r="E180" s="26" t="s">
        <v>17</v>
      </c>
      <c r="F180" s="26" t="s">
        <v>17</v>
      </c>
      <c r="G180" s="26">
        <v>194</v>
      </c>
      <c r="H180" s="26">
        <v>120</v>
      </c>
      <c r="I180" s="26" t="s">
        <v>17</v>
      </c>
      <c r="J180" s="26" t="s">
        <v>17</v>
      </c>
      <c r="K180" s="26" t="s">
        <v>17</v>
      </c>
      <c r="L180" s="26" t="s">
        <v>17</v>
      </c>
      <c r="M180" s="26" t="s">
        <v>17</v>
      </c>
      <c r="N180" s="26" t="s">
        <v>17</v>
      </c>
      <c r="O180" s="26" t="s">
        <v>17</v>
      </c>
      <c r="P180" s="19">
        <v>2356</v>
      </c>
      <c r="Q180" s="75"/>
      <c r="R180" s="75"/>
    </row>
    <row r="181" spans="1:34" ht="12.75">
      <c r="A181" s="15" t="s">
        <v>50</v>
      </c>
      <c r="B181" s="26" t="s">
        <v>17</v>
      </c>
      <c r="C181" s="26" t="s">
        <v>17</v>
      </c>
      <c r="D181" s="26" t="s">
        <v>17</v>
      </c>
      <c r="E181" s="26" t="s">
        <v>17</v>
      </c>
      <c r="F181" s="26">
        <v>640</v>
      </c>
      <c r="G181" s="26" t="s">
        <v>17</v>
      </c>
      <c r="H181" s="26" t="s">
        <v>17</v>
      </c>
      <c r="I181" s="26" t="s">
        <v>17</v>
      </c>
      <c r="J181" s="26" t="s">
        <v>17</v>
      </c>
      <c r="K181" s="26" t="s">
        <v>17</v>
      </c>
      <c r="L181" s="26" t="s">
        <v>17</v>
      </c>
      <c r="M181" s="26" t="s">
        <v>17</v>
      </c>
      <c r="N181" s="26" t="s">
        <v>17</v>
      </c>
      <c r="O181" s="26" t="s">
        <v>17</v>
      </c>
      <c r="P181" s="26">
        <v>640</v>
      </c>
      <c r="Q181" s="75"/>
      <c r="R181" s="75"/>
      <c r="T181" s="1"/>
      <c r="V181" s="1"/>
      <c r="X181" s="1"/>
      <c r="AH181" s="1"/>
    </row>
    <row r="182" spans="1:34" ht="13.5">
      <c r="A182" s="15" t="s">
        <v>138</v>
      </c>
      <c r="B182" s="26" t="s">
        <v>17</v>
      </c>
      <c r="C182" s="26" t="s">
        <v>17</v>
      </c>
      <c r="D182" s="26" t="s">
        <v>17</v>
      </c>
      <c r="E182" s="26" t="s">
        <v>17</v>
      </c>
      <c r="F182" s="26" t="s">
        <v>17</v>
      </c>
      <c r="G182" s="26" t="s">
        <v>17</v>
      </c>
      <c r="H182" s="26" t="s">
        <v>17</v>
      </c>
      <c r="I182" s="26" t="s">
        <v>17</v>
      </c>
      <c r="J182" s="26" t="s">
        <v>17</v>
      </c>
      <c r="K182" s="26" t="s">
        <v>17</v>
      </c>
      <c r="L182" s="26" t="s">
        <v>17</v>
      </c>
      <c r="M182" s="26" t="s">
        <v>17</v>
      </c>
      <c r="N182" s="26">
        <v>87</v>
      </c>
      <c r="O182" s="26">
        <v>377</v>
      </c>
      <c r="P182" s="26">
        <v>464</v>
      </c>
      <c r="Q182" s="71"/>
      <c r="R182" s="75"/>
      <c r="T182" s="1"/>
      <c r="AH182" s="1"/>
    </row>
    <row r="183" spans="1:18" ht="13.5">
      <c r="A183" s="15" t="s">
        <v>139</v>
      </c>
      <c r="B183" s="26">
        <v>479</v>
      </c>
      <c r="C183" s="26" t="s">
        <v>17</v>
      </c>
      <c r="D183" s="26">
        <v>12</v>
      </c>
      <c r="E183" s="26" t="s">
        <v>17</v>
      </c>
      <c r="F183" s="26">
        <v>77</v>
      </c>
      <c r="G183" s="26" t="s">
        <v>17</v>
      </c>
      <c r="H183" s="26" t="s">
        <v>17</v>
      </c>
      <c r="I183" s="26" t="s">
        <v>17</v>
      </c>
      <c r="J183" s="26" t="s">
        <v>17</v>
      </c>
      <c r="K183" s="26" t="s">
        <v>17</v>
      </c>
      <c r="L183" s="26" t="s">
        <v>17</v>
      </c>
      <c r="M183" s="26" t="s">
        <v>17</v>
      </c>
      <c r="N183" s="26" t="s">
        <v>17</v>
      </c>
      <c r="O183" s="26" t="s">
        <v>17</v>
      </c>
      <c r="P183" s="26">
        <v>568</v>
      </c>
      <c r="Q183" s="75"/>
      <c r="R183" s="70"/>
    </row>
    <row r="184" spans="1:18" ht="12.75">
      <c r="A184" s="15" t="s">
        <v>140</v>
      </c>
      <c r="B184" s="26" t="s">
        <v>17</v>
      </c>
      <c r="C184" s="26" t="s">
        <v>17</v>
      </c>
      <c r="D184" s="26" t="s">
        <v>17</v>
      </c>
      <c r="E184" s="26" t="s">
        <v>17</v>
      </c>
      <c r="F184" s="26" t="s">
        <v>17</v>
      </c>
      <c r="G184" s="26" t="s">
        <v>17</v>
      </c>
      <c r="H184" s="26" t="s">
        <v>17</v>
      </c>
      <c r="I184" s="26" t="s">
        <v>17</v>
      </c>
      <c r="J184" s="26" t="s">
        <v>17</v>
      </c>
      <c r="K184" s="26" t="s">
        <v>17</v>
      </c>
      <c r="L184" s="26" t="s">
        <v>17</v>
      </c>
      <c r="M184" s="26">
        <v>287</v>
      </c>
      <c r="N184" s="26">
        <v>126</v>
      </c>
      <c r="O184" s="19">
        <v>1130</v>
      </c>
      <c r="P184" s="19">
        <v>1543</v>
      </c>
      <c r="Q184" s="75"/>
      <c r="R184" s="78"/>
    </row>
    <row r="185" spans="1:18" ht="12.75">
      <c r="A185" s="15" t="s">
        <v>141</v>
      </c>
      <c r="B185" s="26" t="s">
        <v>17</v>
      </c>
      <c r="C185" s="26" t="s">
        <v>17</v>
      </c>
      <c r="D185" s="26" t="s">
        <v>17</v>
      </c>
      <c r="E185" s="26" t="s">
        <v>17</v>
      </c>
      <c r="F185" s="26" t="s">
        <v>17</v>
      </c>
      <c r="G185" s="26" t="s">
        <v>17</v>
      </c>
      <c r="H185" s="26" t="s">
        <v>17</v>
      </c>
      <c r="I185" s="26" t="s">
        <v>17</v>
      </c>
      <c r="J185" s="26" t="s">
        <v>17</v>
      </c>
      <c r="K185" s="26" t="s">
        <v>17</v>
      </c>
      <c r="L185" s="26" t="s">
        <v>17</v>
      </c>
      <c r="M185" s="26">
        <v>286</v>
      </c>
      <c r="N185" s="26">
        <v>12</v>
      </c>
      <c r="O185" s="26">
        <v>354</v>
      </c>
      <c r="P185" s="26">
        <v>652</v>
      </c>
      <c r="Q185" s="75"/>
      <c r="R185" s="75"/>
    </row>
    <row r="186" spans="1:34" ht="12.75">
      <c r="A186" s="15" t="s">
        <v>142</v>
      </c>
      <c r="B186" s="26" t="s">
        <v>17</v>
      </c>
      <c r="C186" s="26" t="s">
        <v>17</v>
      </c>
      <c r="D186" s="26" t="s">
        <v>17</v>
      </c>
      <c r="E186" s="26" t="s">
        <v>17</v>
      </c>
      <c r="F186" s="26" t="s">
        <v>17</v>
      </c>
      <c r="G186" s="26" t="s">
        <v>17</v>
      </c>
      <c r="H186" s="26" t="s">
        <v>17</v>
      </c>
      <c r="I186" s="26" t="s">
        <v>17</v>
      </c>
      <c r="J186" s="26" t="s">
        <v>17</v>
      </c>
      <c r="K186" s="26" t="s">
        <v>17</v>
      </c>
      <c r="L186" s="26" t="s">
        <v>17</v>
      </c>
      <c r="M186" s="26">
        <v>49</v>
      </c>
      <c r="N186" s="26">
        <v>56</v>
      </c>
      <c r="O186" s="26">
        <v>270</v>
      </c>
      <c r="P186" s="26">
        <v>376</v>
      </c>
      <c r="Q186" s="75"/>
      <c r="R186" s="78"/>
      <c r="AG186" s="1"/>
      <c r="AH186" s="1"/>
    </row>
    <row r="187" spans="1:18" ht="12.75">
      <c r="A187" s="15" t="s">
        <v>143</v>
      </c>
      <c r="B187" s="26">
        <v>185</v>
      </c>
      <c r="C187" s="26">
        <v>24</v>
      </c>
      <c r="D187" s="26">
        <v>145</v>
      </c>
      <c r="E187" s="26" t="s">
        <v>17</v>
      </c>
      <c r="F187" s="26">
        <v>8</v>
      </c>
      <c r="G187" s="26" t="s">
        <v>17</v>
      </c>
      <c r="H187" s="26" t="s">
        <v>17</v>
      </c>
      <c r="I187" s="26" t="s">
        <v>17</v>
      </c>
      <c r="J187" s="26" t="s">
        <v>17</v>
      </c>
      <c r="K187" s="26" t="s">
        <v>17</v>
      </c>
      <c r="L187" s="26" t="s">
        <v>17</v>
      </c>
      <c r="M187" s="26" t="s">
        <v>17</v>
      </c>
      <c r="N187" s="26" t="s">
        <v>17</v>
      </c>
      <c r="O187" s="26" t="s">
        <v>17</v>
      </c>
      <c r="P187" s="26">
        <v>362</v>
      </c>
      <c r="Q187" s="75"/>
      <c r="R187" s="75"/>
    </row>
    <row r="188" spans="1:18" ht="12.75">
      <c r="A188" s="15" t="s">
        <v>173</v>
      </c>
      <c r="B188" s="26">
        <v>134</v>
      </c>
      <c r="C188" s="26" t="s">
        <v>17</v>
      </c>
      <c r="D188" s="26">
        <v>133</v>
      </c>
      <c r="E188" s="26" t="s">
        <v>17</v>
      </c>
      <c r="F188" s="26">
        <v>156</v>
      </c>
      <c r="G188" s="26" t="s">
        <v>17</v>
      </c>
      <c r="H188" s="26" t="s">
        <v>17</v>
      </c>
      <c r="I188" s="26" t="s">
        <v>17</v>
      </c>
      <c r="J188" s="26" t="s">
        <v>17</v>
      </c>
      <c r="K188" s="26" t="s">
        <v>17</v>
      </c>
      <c r="L188" s="26" t="s">
        <v>17</v>
      </c>
      <c r="M188" s="26" t="s">
        <v>17</v>
      </c>
      <c r="N188" s="26" t="s">
        <v>17</v>
      </c>
      <c r="O188" s="26" t="s">
        <v>17</v>
      </c>
      <c r="P188" s="26">
        <v>423</v>
      </c>
      <c r="Q188" s="75"/>
      <c r="R188" s="75"/>
    </row>
    <row r="189" spans="1:18" ht="12.75">
      <c r="A189" s="15" t="s">
        <v>144</v>
      </c>
      <c r="B189" s="19">
        <v>8404</v>
      </c>
      <c r="C189" s="26">
        <v>390</v>
      </c>
      <c r="D189" s="19">
        <v>2485</v>
      </c>
      <c r="E189" s="26">
        <v>342</v>
      </c>
      <c r="F189" s="19">
        <v>4132</v>
      </c>
      <c r="G189" s="26">
        <v>68</v>
      </c>
      <c r="H189" s="26">
        <v>223</v>
      </c>
      <c r="I189" s="26" t="s">
        <v>17</v>
      </c>
      <c r="J189" s="26" t="s">
        <v>17</v>
      </c>
      <c r="K189" s="26" t="s">
        <v>17</v>
      </c>
      <c r="L189" s="26" t="s">
        <v>17</v>
      </c>
      <c r="M189" s="26" t="s">
        <v>17</v>
      </c>
      <c r="N189" s="26" t="s">
        <v>17</v>
      </c>
      <c r="O189" s="26" t="s">
        <v>17</v>
      </c>
      <c r="P189" s="19">
        <v>16043</v>
      </c>
      <c r="Q189" s="75"/>
      <c r="R189" s="78"/>
    </row>
    <row r="190" spans="1:18" ht="12.75">
      <c r="A190" s="15" t="s">
        <v>174</v>
      </c>
      <c r="B190" s="26">
        <v>223</v>
      </c>
      <c r="C190" s="26" t="s">
        <v>17</v>
      </c>
      <c r="D190" s="26" t="s">
        <v>17</v>
      </c>
      <c r="E190" s="26" t="s">
        <v>17</v>
      </c>
      <c r="F190" s="26" t="s">
        <v>17</v>
      </c>
      <c r="G190" s="26" t="s">
        <v>17</v>
      </c>
      <c r="H190" s="26" t="s">
        <v>17</v>
      </c>
      <c r="I190" s="26" t="s">
        <v>17</v>
      </c>
      <c r="J190" s="26" t="s">
        <v>17</v>
      </c>
      <c r="K190" s="26" t="s">
        <v>17</v>
      </c>
      <c r="L190" s="26" t="s">
        <v>17</v>
      </c>
      <c r="M190" s="26" t="s">
        <v>17</v>
      </c>
      <c r="N190" s="26" t="s">
        <v>17</v>
      </c>
      <c r="O190" s="26" t="s">
        <v>17</v>
      </c>
      <c r="P190" s="26">
        <v>223</v>
      </c>
      <c r="Q190" s="75"/>
      <c r="R190" s="75"/>
    </row>
    <row r="191" spans="1:34" ht="12.75">
      <c r="A191" s="15" t="s">
        <v>145</v>
      </c>
      <c r="B191" s="26" t="s">
        <v>17</v>
      </c>
      <c r="C191" s="26" t="s">
        <v>17</v>
      </c>
      <c r="D191" s="26">
        <v>65</v>
      </c>
      <c r="E191" s="26" t="s">
        <v>17</v>
      </c>
      <c r="F191" s="19">
        <v>1529</v>
      </c>
      <c r="G191" s="26" t="s">
        <v>17</v>
      </c>
      <c r="H191" s="26" t="s">
        <v>17</v>
      </c>
      <c r="I191" s="26" t="s">
        <v>17</v>
      </c>
      <c r="J191" s="26" t="s">
        <v>17</v>
      </c>
      <c r="K191" s="26" t="s">
        <v>17</v>
      </c>
      <c r="L191" s="26" t="s">
        <v>17</v>
      </c>
      <c r="M191" s="26" t="s">
        <v>17</v>
      </c>
      <c r="N191" s="26" t="s">
        <v>17</v>
      </c>
      <c r="O191" s="26" t="s">
        <v>17</v>
      </c>
      <c r="P191" s="19">
        <v>1593</v>
      </c>
      <c r="Q191" s="75"/>
      <c r="R191" s="78"/>
      <c r="T191" s="1"/>
      <c r="V191" s="1"/>
      <c r="X191" s="1"/>
      <c r="AH191" s="1"/>
    </row>
    <row r="192" spans="1:18" ht="12.75">
      <c r="A192" s="15" t="s">
        <v>146</v>
      </c>
      <c r="B192" s="26">
        <v>303</v>
      </c>
      <c r="C192" s="26" t="s">
        <v>17</v>
      </c>
      <c r="D192" s="26">
        <v>165</v>
      </c>
      <c r="E192" s="26" t="s">
        <v>17</v>
      </c>
      <c r="F192" s="26" t="s">
        <v>17</v>
      </c>
      <c r="G192" s="26" t="s">
        <v>17</v>
      </c>
      <c r="H192" s="26" t="s">
        <v>17</v>
      </c>
      <c r="I192" s="26" t="s">
        <v>17</v>
      </c>
      <c r="J192" s="26" t="s">
        <v>17</v>
      </c>
      <c r="K192" s="26" t="s">
        <v>17</v>
      </c>
      <c r="L192" s="26" t="s">
        <v>17</v>
      </c>
      <c r="M192" s="26" t="s">
        <v>17</v>
      </c>
      <c r="N192" s="26" t="s">
        <v>17</v>
      </c>
      <c r="O192" s="26" t="s">
        <v>17</v>
      </c>
      <c r="P192" s="26">
        <v>468</v>
      </c>
      <c r="Q192" s="75"/>
      <c r="R192" s="75"/>
    </row>
    <row r="193" spans="1:34" ht="13.5">
      <c r="A193" s="15" t="s">
        <v>147</v>
      </c>
      <c r="B193" s="26" t="s">
        <v>17</v>
      </c>
      <c r="C193" s="26" t="s">
        <v>17</v>
      </c>
      <c r="D193" s="26" t="s">
        <v>17</v>
      </c>
      <c r="E193" s="26" t="s">
        <v>17</v>
      </c>
      <c r="F193" s="26" t="s">
        <v>17</v>
      </c>
      <c r="G193" s="26" t="s">
        <v>17</v>
      </c>
      <c r="H193" s="26" t="s">
        <v>17</v>
      </c>
      <c r="I193" s="26" t="s">
        <v>17</v>
      </c>
      <c r="J193" s="26" t="s">
        <v>17</v>
      </c>
      <c r="K193" s="26" t="s">
        <v>17</v>
      </c>
      <c r="L193" s="26" t="s">
        <v>17</v>
      </c>
      <c r="M193" s="26" t="s">
        <v>17</v>
      </c>
      <c r="N193" s="26">
        <v>46</v>
      </c>
      <c r="O193" s="26">
        <v>78</v>
      </c>
      <c r="P193" s="26">
        <v>124</v>
      </c>
      <c r="Q193" s="71"/>
      <c r="R193" s="75"/>
      <c r="X193" s="1"/>
      <c r="AH193" s="1"/>
    </row>
    <row r="194" spans="1:18" ht="13.5">
      <c r="A194" s="15" t="s">
        <v>148</v>
      </c>
      <c r="B194" s="26" t="s">
        <v>17</v>
      </c>
      <c r="C194" s="26" t="s">
        <v>17</v>
      </c>
      <c r="D194" s="26" t="s">
        <v>17</v>
      </c>
      <c r="E194" s="26" t="s">
        <v>17</v>
      </c>
      <c r="F194" s="26" t="s">
        <v>17</v>
      </c>
      <c r="G194" s="26" t="s">
        <v>17</v>
      </c>
      <c r="H194" s="26" t="s">
        <v>17</v>
      </c>
      <c r="I194" s="26">
        <v>10</v>
      </c>
      <c r="J194" s="26">
        <v>8</v>
      </c>
      <c r="K194" s="26" t="s">
        <v>17</v>
      </c>
      <c r="L194" s="26" t="s">
        <v>17</v>
      </c>
      <c r="M194" s="26" t="s">
        <v>17</v>
      </c>
      <c r="N194" s="26" t="s">
        <v>17</v>
      </c>
      <c r="O194" s="26" t="s">
        <v>17</v>
      </c>
      <c r="P194" s="26">
        <v>18</v>
      </c>
      <c r="Q194" s="71"/>
      <c r="R194" s="75"/>
    </row>
    <row r="195" spans="1:18" ht="13.5">
      <c r="A195" s="1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71"/>
      <c r="R195" s="75"/>
    </row>
    <row r="196" spans="1:18" ht="13.5">
      <c r="A196" s="30" t="s">
        <v>240</v>
      </c>
      <c r="B196" s="97">
        <v>13510</v>
      </c>
      <c r="C196" s="98">
        <v>618</v>
      </c>
      <c r="D196" s="97">
        <v>5380</v>
      </c>
      <c r="E196" s="97">
        <v>1297</v>
      </c>
      <c r="F196" s="97">
        <v>11013</v>
      </c>
      <c r="G196" s="98">
        <v>499</v>
      </c>
      <c r="H196" s="97">
        <v>1250</v>
      </c>
      <c r="I196" s="98">
        <v>22</v>
      </c>
      <c r="J196" s="98">
        <v>8</v>
      </c>
      <c r="K196" s="98" t="s">
        <v>17</v>
      </c>
      <c r="L196" s="98" t="s">
        <v>17</v>
      </c>
      <c r="M196" s="98">
        <v>622</v>
      </c>
      <c r="N196" s="98">
        <v>327</v>
      </c>
      <c r="O196" s="97">
        <v>2209</v>
      </c>
      <c r="P196" s="97">
        <v>36756</v>
      </c>
      <c r="Q196" s="71"/>
      <c r="R196" s="75"/>
    </row>
    <row r="197" spans="1:18" ht="13.5">
      <c r="A197" s="1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71"/>
      <c r="R197" s="75"/>
    </row>
    <row r="198" spans="1:34" ht="13.5">
      <c r="A198" s="30" t="s">
        <v>168</v>
      </c>
      <c r="B198" s="97">
        <v>104664</v>
      </c>
      <c r="C198" s="97">
        <v>2331</v>
      </c>
      <c r="D198" s="97">
        <v>50936</v>
      </c>
      <c r="E198" s="97">
        <v>10415</v>
      </c>
      <c r="F198" s="97">
        <v>112683</v>
      </c>
      <c r="G198" s="97">
        <v>2699</v>
      </c>
      <c r="H198" s="97">
        <v>10735</v>
      </c>
      <c r="I198" s="97">
        <v>2167</v>
      </c>
      <c r="J198" s="98">
        <v>88</v>
      </c>
      <c r="K198" s="98">
        <v>15</v>
      </c>
      <c r="L198" s="98">
        <v>2</v>
      </c>
      <c r="M198" s="97">
        <v>10153</v>
      </c>
      <c r="N198" s="97">
        <v>3842</v>
      </c>
      <c r="O198" s="97">
        <v>63478</v>
      </c>
      <c r="P198" s="97">
        <v>374207</v>
      </c>
      <c r="Q198" s="71"/>
      <c r="R198" s="75"/>
      <c r="T198" s="1"/>
      <c r="V198" s="1"/>
      <c r="W198" s="1"/>
      <c r="X198" s="1"/>
      <c r="Z198" s="1"/>
      <c r="AG198" s="1"/>
      <c r="AH198" s="1"/>
    </row>
    <row r="199" spans="1:34" ht="13.5">
      <c r="A199" s="1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71"/>
      <c r="R199" s="70"/>
      <c r="T199" s="1"/>
      <c r="U199" s="1"/>
      <c r="V199" s="1"/>
      <c r="W199" s="1"/>
      <c r="X199" s="1"/>
      <c r="Z199" s="1"/>
      <c r="AG199" s="1"/>
      <c r="AH199" s="9"/>
    </row>
    <row r="200" spans="1:34" ht="13.5">
      <c r="A200" s="43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75"/>
      <c r="R200" s="70"/>
      <c r="T200" s="10"/>
      <c r="U200" s="2"/>
      <c r="V200" s="1"/>
      <c r="W200" s="1"/>
      <c r="X200" s="1"/>
      <c r="Z200" s="1"/>
      <c r="AE200" s="13"/>
      <c r="AF200" s="2"/>
      <c r="AG200" s="1"/>
      <c r="AH200" s="9"/>
    </row>
    <row r="201" spans="1:18" ht="12.75">
      <c r="A201" s="1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75"/>
      <c r="R201" s="78"/>
    </row>
    <row r="202" spans="1:34" ht="12.75">
      <c r="A202" s="1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15"/>
      <c r="R202" s="75"/>
      <c r="T202" s="1"/>
      <c r="U202" s="1"/>
      <c r="V202" s="1"/>
      <c r="W202" s="1"/>
      <c r="X202" s="1"/>
      <c r="Y202" s="1"/>
      <c r="Z202" s="1"/>
      <c r="AA202" s="1"/>
      <c r="AE202" s="1"/>
      <c r="AF202" s="1"/>
      <c r="AG202" s="1"/>
      <c r="AH202" s="1"/>
    </row>
    <row r="203" spans="1:19" ht="12.75">
      <c r="A203" s="1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15"/>
      <c r="R203" s="75"/>
      <c r="S203" s="72"/>
    </row>
    <row r="204" spans="1:19" ht="12.75">
      <c r="A204" s="1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15"/>
      <c r="R204" s="75"/>
      <c r="S204" s="72"/>
    </row>
    <row r="205" spans="1:19" ht="12.75">
      <c r="A205" s="1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15"/>
      <c r="R205" s="75"/>
      <c r="S205" s="72"/>
    </row>
    <row r="206" spans="17:19" ht="12.75">
      <c r="Q206" s="15"/>
      <c r="R206" s="78"/>
      <c r="S206" s="72"/>
    </row>
    <row r="207" spans="17:19" ht="12.75">
      <c r="Q207" s="15"/>
      <c r="R207" s="75"/>
      <c r="S207" s="72"/>
    </row>
    <row r="208" spans="17:19" ht="12.75">
      <c r="Q208" s="15"/>
      <c r="R208" s="78"/>
      <c r="S208" s="72"/>
    </row>
    <row r="209" spans="17:19" ht="12.75">
      <c r="Q209" s="15"/>
      <c r="R209" s="75"/>
      <c r="S209" s="77"/>
    </row>
    <row r="210" spans="17:19" ht="12.75">
      <c r="Q210" s="15"/>
      <c r="R210" s="75"/>
      <c r="S210" s="77"/>
    </row>
    <row r="211" spans="17:19" ht="12.75">
      <c r="Q211" s="15"/>
      <c r="R211" s="75"/>
      <c r="S211" s="77"/>
    </row>
    <row r="212" spans="17:19" ht="12.75">
      <c r="Q212" s="75"/>
      <c r="R212" s="75"/>
      <c r="S212" s="72"/>
    </row>
    <row r="213" spans="17:19" ht="12.75">
      <c r="Q213" s="75"/>
      <c r="R213" s="78"/>
      <c r="S213" s="72"/>
    </row>
    <row r="214" spans="17:19" ht="12.75">
      <c r="Q214" s="75"/>
      <c r="R214" s="75"/>
      <c r="S214" s="72"/>
    </row>
    <row r="215" spans="17:19" ht="12.75">
      <c r="Q215" s="75"/>
      <c r="R215" s="75"/>
      <c r="S215" s="72"/>
    </row>
    <row r="216" spans="17:19" ht="12.75">
      <c r="Q216" s="76"/>
      <c r="R216" s="75"/>
      <c r="S216" s="72"/>
    </row>
    <row r="217" spans="17:19" ht="12.75">
      <c r="Q217" s="76"/>
      <c r="R217" s="76"/>
      <c r="S217" s="72"/>
    </row>
    <row r="218" spans="17:19" ht="12.75">
      <c r="Q218" s="76"/>
      <c r="R218" s="76"/>
      <c r="S218" s="72"/>
    </row>
    <row r="219" spans="17:19" ht="12.75">
      <c r="Q219" s="75"/>
      <c r="R219" s="76"/>
      <c r="S219" s="72"/>
    </row>
    <row r="220" spans="17:19" ht="12.75">
      <c r="Q220" s="75"/>
      <c r="R220" s="75"/>
      <c r="S220" s="72"/>
    </row>
    <row r="221" spans="17:19" ht="12.75">
      <c r="Q221" s="75"/>
      <c r="R221" s="78"/>
      <c r="S221" s="72"/>
    </row>
    <row r="222" spans="17:19" ht="12.75">
      <c r="Q222" s="75"/>
      <c r="R222" s="78"/>
      <c r="S222" s="72"/>
    </row>
    <row r="223" spans="17:19" ht="12.75">
      <c r="Q223" s="75"/>
      <c r="R223" s="75"/>
      <c r="S223" s="72"/>
    </row>
    <row r="224" spans="17:19" ht="12.75">
      <c r="Q224" s="75"/>
      <c r="R224" s="78"/>
      <c r="S224" s="72"/>
    </row>
    <row r="225" spans="17:19" ht="12.75">
      <c r="Q225" s="75"/>
      <c r="R225" s="75"/>
      <c r="S225" s="72"/>
    </row>
    <row r="226" spans="17:19" ht="12.75">
      <c r="Q226" s="75"/>
      <c r="R226" s="75"/>
      <c r="S226" s="72"/>
    </row>
    <row r="227" spans="17:19" ht="12.75">
      <c r="Q227" s="75"/>
      <c r="R227" s="75"/>
      <c r="S227" s="72"/>
    </row>
    <row r="228" spans="17:19" ht="12.75">
      <c r="Q228" s="75"/>
      <c r="R228" s="75"/>
      <c r="S228" s="72"/>
    </row>
    <row r="229" spans="17:19" ht="12.75">
      <c r="Q229" s="75"/>
      <c r="R229" s="75"/>
      <c r="S229" s="72"/>
    </row>
    <row r="230" spans="17:19" ht="13.5">
      <c r="Q230" s="71"/>
      <c r="R230" s="75"/>
      <c r="S230" s="72"/>
    </row>
    <row r="231" spans="17:19" ht="13.5">
      <c r="Q231" s="75"/>
      <c r="R231" s="70"/>
      <c r="S231" s="72"/>
    </row>
    <row r="232" spans="17:19" ht="13.5">
      <c r="Q232" s="71"/>
      <c r="R232" s="75"/>
      <c r="S232" s="72"/>
    </row>
    <row r="233" spans="17:19" ht="13.5">
      <c r="Q233" s="75"/>
      <c r="R233" s="70"/>
      <c r="S233" s="79"/>
    </row>
    <row r="234" spans="17:19" ht="12.75">
      <c r="Q234" s="75"/>
      <c r="R234" s="75"/>
      <c r="S234" s="79"/>
    </row>
    <row r="235" spans="17:19" ht="12.75">
      <c r="Q235" s="75"/>
      <c r="R235" s="75"/>
      <c r="S235" s="79"/>
    </row>
    <row r="236" spans="17:19" ht="12.75">
      <c r="Q236" s="75"/>
      <c r="R236" s="75"/>
      <c r="S236" s="79"/>
    </row>
    <row r="237" spans="17:19" ht="12.75">
      <c r="Q237" s="75"/>
      <c r="R237" s="75"/>
      <c r="S237" s="79"/>
    </row>
    <row r="238" spans="17:19" ht="12.75">
      <c r="Q238" s="75"/>
      <c r="R238" s="75"/>
      <c r="S238" s="79"/>
    </row>
    <row r="239" spans="17:19" ht="12.75">
      <c r="Q239" s="75"/>
      <c r="R239" s="75"/>
      <c r="S239" s="79"/>
    </row>
    <row r="240" spans="17:19" ht="12.75">
      <c r="Q240" s="79"/>
      <c r="R240" s="75"/>
      <c r="S240" s="79"/>
    </row>
    <row r="241" spans="17:19" ht="12.75">
      <c r="Q241" s="79"/>
      <c r="R241" s="79"/>
      <c r="S241" s="79"/>
    </row>
    <row r="242" spans="17:19" ht="12.75">
      <c r="Q242" s="79"/>
      <c r="R242" s="79"/>
      <c r="S242" s="79"/>
    </row>
    <row r="243" spans="17:18" ht="12.75">
      <c r="Q243" s="79"/>
      <c r="R243" s="79"/>
    </row>
    <row r="244" spans="17:18" ht="12.75">
      <c r="Q244" s="79"/>
      <c r="R244" s="79"/>
    </row>
    <row r="245" spans="17:18" ht="12.75">
      <c r="Q245" s="79"/>
      <c r="R245" s="79"/>
    </row>
    <row r="246" spans="17:18" ht="12.75">
      <c r="Q246" s="79"/>
      <c r="R246" s="79"/>
    </row>
    <row r="247" spans="17:18" ht="12.75">
      <c r="Q247" s="79"/>
      <c r="R247" s="79"/>
    </row>
    <row r="248" spans="17:18" ht="12.75">
      <c r="Q248" s="79"/>
      <c r="R248" s="79"/>
    </row>
    <row r="249" spans="17:18" ht="12.75">
      <c r="Q249" s="79"/>
      <c r="R249" s="79"/>
    </row>
    <row r="250" ht="12.75">
      <c r="R250" s="7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49"/>
  <sheetViews>
    <sheetView zoomScale="70" zoomScaleNormal="70" zoomScalePageLayoutView="0" workbookViewId="0" topLeftCell="A166">
      <selection activeCell="A210" sqref="A210"/>
    </sheetView>
  </sheetViews>
  <sheetFormatPr defaultColWidth="9.140625" defaultRowHeight="12.75"/>
  <cols>
    <col min="1" max="1" width="40.28125" style="0" customWidth="1"/>
    <col min="3" max="3" width="12.57421875" style="0" customWidth="1"/>
    <col min="14" max="14" width="10.421875" style="0" customWidth="1"/>
    <col min="15" max="15" width="10.28125" style="0" customWidth="1"/>
    <col min="16" max="16" width="10.421875" style="0" customWidth="1"/>
    <col min="20" max="20" width="40.00390625" style="0" customWidth="1"/>
  </cols>
  <sheetData>
    <row r="1" spans="1:19" ht="12.75">
      <c r="A1" s="14" t="s">
        <v>264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15"/>
      <c r="B3" s="17" t="s">
        <v>1</v>
      </c>
      <c r="C3" s="17" t="s">
        <v>2</v>
      </c>
      <c r="D3" s="17" t="s">
        <v>3</v>
      </c>
      <c r="E3" s="17" t="s">
        <v>1</v>
      </c>
      <c r="F3" s="17" t="s">
        <v>3</v>
      </c>
      <c r="G3" s="17" t="s">
        <v>1</v>
      </c>
      <c r="H3" s="17" t="s">
        <v>3</v>
      </c>
      <c r="I3" s="17" t="s">
        <v>4</v>
      </c>
      <c r="J3" s="17" t="s">
        <v>5</v>
      </c>
      <c r="K3" s="17"/>
      <c r="L3" s="17" t="s">
        <v>1</v>
      </c>
      <c r="M3" s="17" t="s">
        <v>6</v>
      </c>
      <c r="N3" s="17" t="s">
        <v>7</v>
      </c>
      <c r="O3" s="17" t="s">
        <v>8</v>
      </c>
      <c r="P3" s="17"/>
      <c r="Q3" s="18"/>
      <c r="R3" s="18"/>
      <c r="S3" s="15"/>
    </row>
    <row r="4" spans="1:19" ht="12.75">
      <c r="A4" s="14" t="s">
        <v>229</v>
      </c>
      <c r="B4" s="17" t="s">
        <v>9</v>
      </c>
      <c r="C4" s="17" t="s">
        <v>9</v>
      </c>
      <c r="D4" s="17" t="s">
        <v>9</v>
      </c>
      <c r="E4" s="17" t="s">
        <v>10</v>
      </c>
      <c r="F4" s="17" t="s">
        <v>10</v>
      </c>
      <c r="G4" s="17" t="s">
        <v>11</v>
      </c>
      <c r="H4" s="17" t="s">
        <v>11</v>
      </c>
      <c r="I4" s="17" t="s">
        <v>12</v>
      </c>
      <c r="J4" s="17" t="s">
        <v>13</v>
      </c>
      <c r="K4" s="17" t="s">
        <v>149</v>
      </c>
      <c r="L4" s="17" t="s">
        <v>14</v>
      </c>
      <c r="M4" s="17" t="s">
        <v>15</v>
      </c>
      <c r="N4" s="17" t="s">
        <v>15</v>
      </c>
      <c r="O4" s="17" t="s">
        <v>15</v>
      </c>
      <c r="P4" s="17" t="s">
        <v>16</v>
      </c>
      <c r="Q4" s="15"/>
      <c r="R4" s="15"/>
      <c r="S4" s="15"/>
    </row>
    <row r="5" spans="1:19" ht="13.5">
      <c r="A5" s="68" t="s">
        <v>150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>
      <c r="A6" s="15" t="s">
        <v>186</v>
      </c>
      <c r="B6" s="15">
        <v>177</v>
      </c>
      <c r="C6" s="15" t="s">
        <v>17</v>
      </c>
      <c r="D6" s="15">
        <v>64</v>
      </c>
      <c r="E6" s="15">
        <v>29</v>
      </c>
      <c r="F6" s="15">
        <v>312</v>
      </c>
      <c r="G6" s="15">
        <v>10</v>
      </c>
      <c r="H6" s="15">
        <v>54</v>
      </c>
      <c r="I6" s="15">
        <v>39</v>
      </c>
      <c r="J6" s="15" t="s">
        <v>17</v>
      </c>
      <c r="K6" s="15" t="s">
        <v>17</v>
      </c>
      <c r="L6" s="15" t="s">
        <v>17</v>
      </c>
      <c r="M6" s="15">
        <v>37</v>
      </c>
      <c r="N6" s="15">
        <v>2</v>
      </c>
      <c r="O6" s="15">
        <v>100</v>
      </c>
      <c r="P6" s="15">
        <v>824</v>
      </c>
      <c r="Q6" s="55"/>
      <c r="R6" s="28"/>
      <c r="S6" s="15"/>
    </row>
    <row r="7" spans="1:35" ht="12.75">
      <c r="A7" s="15" t="s">
        <v>18</v>
      </c>
      <c r="B7" s="15">
        <v>487</v>
      </c>
      <c r="C7" s="15" t="s">
        <v>17</v>
      </c>
      <c r="D7" s="15">
        <v>662</v>
      </c>
      <c r="E7" s="15" t="s">
        <v>17</v>
      </c>
      <c r="F7" s="80">
        <v>2068</v>
      </c>
      <c r="G7" s="15" t="s">
        <v>17</v>
      </c>
      <c r="H7" s="15">
        <v>59</v>
      </c>
      <c r="I7" s="15" t="s">
        <v>17</v>
      </c>
      <c r="J7" s="15">
        <v>6</v>
      </c>
      <c r="K7" s="15" t="s">
        <v>17</v>
      </c>
      <c r="L7" s="15" t="s">
        <v>17</v>
      </c>
      <c r="M7" s="15" t="s">
        <v>17</v>
      </c>
      <c r="N7" s="15" t="s">
        <v>17</v>
      </c>
      <c r="O7" s="15" t="s">
        <v>17</v>
      </c>
      <c r="P7" s="80">
        <v>3282</v>
      </c>
      <c r="Q7" s="55"/>
      <c r="R7" s="28"/>
      <c r="S7" s="15"/>
      <c r="Y7" s="1"/>
      <c r="AI7" s="1"/>
    </row>
    <row r="8" spans="1:19" ht="12.75">
      <c r="A8" s="15" t="s">
        <v>19</v>
      </c>
      <c r="B8" s="15">
        <v>160</v>
      </c>
      <c r="C8" s="15" t="s">
        <v>17</v>
      </c>
      <c r="D8" s="15">
        <v>107</v>
      </c>
      <c r="E8" s="15" t="s">
        <v>17</v>
      </c>
      <c r="F8" s="15">
        <v>278</v>
      </c>
      <c r="G8" s="15">
        <v>3</v>
      </c>
      <c r="H8" s="15">
        <v>6</v>
      </c>
      <c r="I8" s="15" t="s">
        <v>17</v>
      </c>
      <c r="J8" s="15" t="s">
        <v>17</v>
      </c>
      <c r="K8" s="15" t="s">
        <v>17</v>
      </c>
      <c r="L8" s="15" t="s">
        <v>17</v>
      </c>
      <c r="M8" s="15" t="s">
        <v>17</v>
      </c>
      <c r="N8" s="15" t="s">
        <v>17</v>
      </c>
      <c r="O8" s="15" t="s">
        <v>17</v>
      </c>
      <c r="P8" s="15">
        <v>553</v>
      </c>
      <c r="Q8" s="55"/>
      <c r="R8" s="55"/>
      <c r="S8" s="15"/>
    </row>
    <row r="9" spans="1:19" ht="12.75">
      <c r="A9" s="15" t="s">
        <v>20</v>
      </c>
      <c r="B9" s="15">
        <v>131</v>
      </c>
      <c r="C9" s="15" t="s">
        <v>17</v>
      </c>
      <c r="D9" s="15">
        <v>111</v>
      </c>
      <c r="E9" s="15">
        <v>127</v>
      </c>
      <c r="F9" s="15" t="s">
        <v>17</v>
      </c>
      <c r="G9" s="15" t="s">
        <v>17</v>
      </c>
      <c r="H9" s="15" t="s">
        <v>17</v>
      </c>
      <c r="I9" s="15" t="s">
        <v>17</v>
      </c>
      <c r="J9" s="15" t="s">
        <v>17</v>
      </c>
      <c r="K9" s="15" t="s">
        <v>17</v>
      </c>
      <c r="L9" s="15" t="s">
        <v>17</v>
      </c>
      <c r="M9" s="15" t="s">
        <v>17</v>
      </c>
      <c r="N9" s="15" t="s">
        <v>17</v>
      </c>
      <c r="O9" s="15" t="s">
        <v>17</v>
      </c>
      <c r="P9" s="15">
        <v>368</v>
      </c>
      <c r="Q9" s="55"/>
      <c r="R9" s="55"/>
      <c r="S9" s="15"/>
    </row>
    <row r="10" spans="1:35" ht="12.75">
      <c r="A10" s="15" t="s">
        <v>21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15" t="s">
        <v>17</v>
      </c>
      <c r="J10" s="15" t="s">
        <v>17</v>
      </c>
      <c r="K10" s="15" t="s">
        <v>17</v>
      </c>
      <c r="L10" s="15" t="s">
        <v>17</v>
      </c>
      <c r="M10" s="15" t="s">
        <v>17</v>
      </c>
      <c r="N10" s="15">
        <v>48</v>
      </c>
      <c r="O10" s="80">
        <v>1045</v>
      </c>
      <c r="P10" s="80">
        <v>1093</v>
      </c>
      <c r="Q10" s="55"/>
      <c r="R10" s="55"/>
      <c r="S10" s="15"/>
      <c r="AH10" s="1"/>
      <c r="AI10" s="1"/>
    </row>
    <row r="11" spans="1:19" ht="12.75">
      <c r="A11" s="15" t="s">
        <v>22</v>
      </c>
      <c r="B11" s="15">
        <v>44</v>
      </c>
      <c r="C11" s="15" t="s">
        <v>17</v>
      </c>
      <c r="D11" s="15">
        <v>4</v>
      </c>
      <c r="E11" s="15">
        <v>55</v>
      </c>
      <c r="F11" s="15">
        <v>553</v>
      </c>
      <c r="G11" s="15" t="s">
        <v>17</v>
      </c>
      <c r="H11" s="15" t="s">
        <v>17</v>
      </c>
      <c r="I11" s="15" t="s">
        <v>17</v>
      </c>
      <c r="J11" s="15" t="s">
        <v>17</v>
      </c>
      <c r="K11" s="15" t="s">
        <v>17</v>
      </c>
      <c r="L11" s="15" t="s">
        <v>17</v>
      </c>
      <c r="M11" s="15" t="s">
        <v>17</v>
      </c>
      <c r="N11" s="15" t="s">
        <v>17</v>
      </c>
      <c r="O11" s="15" t="s">
        <v>17</v>
      </c>
      <c r="P11" s="15">
        <v>655</v>
      </c>
      <c r="Q11" s="55"/>
      <c r="R11" s="55"/>
      <c r="S11" s="15"/>
    </row>
    <row r="12" spans="1:19" ht="12.75">
      <c r="A12" s="15" t="s">
        <v>23</v>
      </c>
      <c r="B12" s="15">
        <v>145</v>
      </c>
      <c r="C12" s="15" t="s">
        <v>17</v>
      </c>
      <c r="D12" s="15">
        <v>347</v>
      </c>
      <c r="E12" s="15">
        <v>9</v>
      </c>
      <c r="F12" s="15">
        <v>127</v>
      </c>
      <c r="G12" s="15" t="s">
        <v>17</v>
      </c>
      <c r="H12" s="15" t="s">
        <v>17</v>
      </c>
      <c r="I12" s="15">
        <v>7</v>
      </c>
      <c r="J12" s="15" t="s">
        <v>17</v>
      </c>
      <c r="K12" s="15" t="s">
        <v>17</v>
      </c>
      <c r="L12" s="15" t="s">
        <v>17</v>
      </c>
      <c r="M12" s="15" t="s">
        <v>17</v>
      </c>
      <c r="N12" s="15" t="s">
        <v>17</v>
      </c>
      <c r="O12" s="15" t="s">
        <v>17</v>
      </c>
      <c r="P12" s="15">
        <v>636</v>
      </c>
      <c r="Q12" s="55"/>
      <c r="R12" s="55"/>
      <c r="S12" s="15"/>
    </row>
    <row r="13" spans="1:35" ht="12.75">
      <c r="A13" s="15" t="s">
        <v>24</v>
      </c>
      <c r="B13" s="80">
        <v>2332</v>
      </c>
      <c r="C13" s="15">
        <v>49</v>
      </c>
      <c r="D13" s="80">
        <v>1210</v>
      </c>
      <c r="E13" s="15">
        <v>270</v>
      </c>
      <c r="F13" s="80">
        <v>5252</v>
      </c>
      <c r="G13" s="15" t="s">
        <v>17</v>
      </c>
      <c r="H13" s="15">
        <v>254</v>
      </c>
      <c r="I13" s="15" t="s">
        <v>17</v>
      </c>
      <c r="J13" s="15" t="s">
        <v>17</v>
      </c>
      <c r="K13" s="15" t="s">
        <v>17</v>
      </c>
      <c r="L13" s="15" t="s">
        <v>17</v>
      </c>
      <c r="M13" s="15" t="s">
        <v>17</v>
      </c>
      <c r="N13" s="15" t="s">
        <v>17</v>
      </c>
      <c r="O13" s="15">
        <v>207</v>
      </c>
      <c r="P13" s="80">
        <v>9573</v>
      </c>
      <c r="Q13" s="55"/>
      <c r="R13" s="28"/>
      <c r="S13" s="15"/>
      <c r="U13" s="1"/>
      <c r="W13" s="1"/>
      <c r="Y13" s="1"/>
      <c r="AI13" s="1"/>
    </row>
    <row r="14" spans="1:19" ht="12.75">
      <c r="A14" s="15" t="s">
        <v>185</v>
      </c>
      <c r="B14" s="15">
        <v>208</v>
      </c>
      <c r="C14" s="15" t="s">
        <v>17</v>
      </c>
      <c r="D14" s="15">
        <v>164</v>
      </c>
      <c r="E14" s="15">
        <v>7</v>
      </c>
      <c r="F14" s="15">
        <v>574</v>
      </c>
      <c r="G14" s="15" t="s">
        <v>17</v>
      </c>
      <c r="H14" s="15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15" t="s">
        <v>17</v>
      </c>
      <c r="N14" s="15" t="s">
        <v>17</v>
      </c>
      <c r="O14" s="15" t="s">
        <v>17</v>
      </c>
      <c r="P14" s="15">
        <v>953</v>
      </c>
      <c r="Q14" s="55"/>
      <c r="R14" s="55"/>
      <c r="S14" s="15"/>
    </row>
    <row r="15" spans="1:19" ht="12.75">
      <c r="A15" s="15" t="s">
        <v>25</v>
      </c>
      <c r="B15" s="15">
        <v>655</v>
      </c>
      <c r="C15" s="15">
        <v>23</v>
      </c>
      <c r="D15" s="15">
        <v>41</v>
      </c>
      <c r="E15" s="15" t="s">
        <v>17</v>
      </c>
      <c r="F15" s="15" t="s">
        <v>17</v>
      </c>
      <c r="G15" s="15" t="s">
        <v>17</v>
      </c>
      <c r="H15" s="15" t="s">
        <v>17</v>
      </c>
      <c r="I15" s="15" t="s">
        <v>17</v>
      </c>
      <c r="J15" s="15" t="s">
        <v>17</v>
      </c>
      <c r="K15" s="15" t="s">
        <v>17</v>
      </c>
      <c r="L15" s="15" t="s">
        <v>17</v>
      </c>
      <c r="M15" s="15" t="s">
        <v>17</v>
      </c>
      <c r="N15" s="15" t="s">
        <v>17</v>
      </c>
      <c r="O15" s="15" t="s">
        <v>17</v>
      </c>
      <c r="P15" s="15">
        <v>719</v>
      </c>
      <c r="Q15" s="55"/>
      <c r="R15" s="28"/>
      <c r="S15" s="15"/>
    </row>
    <row r="16" spans="1:19" ht="12.75">
      <c r="A16" s="15" t="s">
        <v>26</v>
      </c>
      <c r="B16" s="15" t="s">
        <v>17</v>
      </c>
      <c r="C16" s="15" t="s">
        <v>17</v>
      </c>
      <c r="D16" s="15" t="s">
        <v>17</v>
      </c>
      <c r="E16" s="15" t="s">
        <v>17</v>
      </c>
      <c r="F16" s="15">
        <v>14</v>
      </c>
      <c r="G16" s="15" t="s">
        <v>17</v>
      </c>
      <c r="H16" s="15" t="s">
        <v>17</v>
      </c>
      <c r="I16" s="15" t="s">
        <v>17</v>
      </c>
      <c r="J16" s="15" t="s">
        <v>17</v>
      </c>
      <c r="K16" s="15" t="s">
        <v>17</v>
      </c>
      <c r="L16" s="15" t="s">
        <v>17</v>
      </c>
      <c r="M16" s="15" t="s">
        <v>17</v>
      </c>
      <c r="N16" s="15" t="s">
        <v>17</v>
      </c>
      <c r="O16" s="15" t="s">
        <v>17</v>
      </c>
      <c r="P16" s="15">
        <v>14</v>
      </c>
      <c r="Q16" s="55"/>
      <c r="R16" s="55"/>
      <c r="S16" s="15"/>
    </row>
    <row r="17" spans="1:19" ht="12.75">
      <c r="A17" s="15" t="s">
        <v>27</v>
      </c>
      <c r="B17" s="15">
        <v>216</v>
      </c>
      <c r="C17" s="15" t="s">
        <v>17</v>
      </c>
      <c r="D17" s="15">
        <v>352</v>
      </c>
      <c r="E17" s="15" t="s">
        <v>17</v>
      </c>
      <c r="F17" s="15">
        <v>15</v>
      </c>
      <c r="G17" s="15" t="s">
        <v>17</v>
      </c>
      <c r="H17" s="15" t="s">
        <v>17</v>
      </c>
      <c r="I17" s="15" t="s">
        <v>17</v>
      </c>
      <c r="J17" s="15" t="s">
        <v>17</v>
      </c>
      <c r="K17" s="15" t="s">
        <v>17</v>
      </c>
      <c r="L17" s="15" t="s">
        <v>17</v>
      </c>
      <c r="M17" s="15" t="s">
        <v>17</v>
      </c>
      <c r="N17" s="15" t="s">
        <v>17</v>
      </c>
      <c r="O17" s="15" t="s">
        <v>17</v>
      </c>
      <c r="P17" s="15">
        <v>582</v>
      </c>
      <c r="Q17" s="55"/>
      <c r="R17" s="55"/>
      <c r="S17" s="15"/>
    </row>
    <row r="18" spans="1:35" ht="12.75">
      <c r="A18" s="15" t="s">
        <v>187</v>
      </c>
      <c r="B18" s="15" t="s">
        <v>17</v>
      </c>
      <c r="C18" s="15" t="s">
        <v>17</v>
      </c>
      <c r="D18" s="15" t="s">
        <v>17</v>
      </c>
      <c r="E18" s="15" t="s">
        <v>17</v>
      </c>
      <c r="F18" s="15" t="s">
        <v>17</v>
      </c>
      <c r="G18" s="15" t="s">
        <v>17</v>
      </c>
      <c r="H18" s="15" t="s">
        <v>17</v>
      </c>
      <c r="I18" s="15" t="s">
        <v>17</v>
      </c>
      <c r="J18" s="15" t="s">
        <v>17</v>
      </c>
      <c r="K18" s="15" t="s">
        <v>17</v>
      </c>
      <c r="L18" s="15" t="s">
        <v>17</v>
      </c>
      <c r="M18" s="15">
        <v>272</v>
      </c>
      <c r="N18" s="15">
        <v>516</v>
      </c>
      <c r="O18" s="80">
        <v>9120</v>
      </c>
      <c r="P18" s="80">
        <v>9907</v>
      </c>
      <c r="Q18" s="55"/>
      <c r="R18" s="55"/>
      <c r="S18" s="15"/>
      <c r="AH18" s="1"/>
      <c r="AI18" s="1"/>
    </row>
    <row r="19" spans="1:19" ht="12.75">
      <c r="A19" s="15" t="s">
        <v>28</v>
      </c>
      <c r="B19" s="15" t="s">
        <v>17</v>
      </c>
      <c r="C19" s="15" t="s">
        <v>17</v>
      </c>
      <c r="D19" s="15" t="s">
        <v>17</v>
      </c>
      <c r="E19" s="15" t="s">
        <v>17</v>
      </c>
      <c r="F19" s="15" t="s">
        <v>17</v>
      </c>
      <c r="G19" s="15" t="s">
        <v>17</v>
      </c>
      <c r="H19" s="15" t="s">
        <v>17</v>
      </c>
      <c r="I19" s="15" t="s">
        <v>17</v>
      </c>
      <c r="J19" s="15" t="s">
        <v>17</v>
      </c>
      <c r="K19" s="15" t="s">
        <v>17</v>
      </c>
      <c r="L19" s="15" t="s">
        <v>17</v>
      </c>
      <c r="M19" s="15" t="s">
        <v>17</v>
      </c>
      <c r="N19" s="15" t="s">
        <v>17</v>
      </c>
      <c r="O19" s="15">
        <v>99</v>
      </c>
      <c r="P19" s="15">
        <v>99</v>
      </c>
      <c r="Q19" s="55"/>
      <c r="R19" s="28"/>
      <c r="S19" s="15"/>
    </row>
    <row r="20" spans="1:19" ht="12.75">
      <c r="A20" s="15" t="s">
        <v>29</v>
      </c>
      <c r="B20" s="15" t="s">
        <v>17</v>
      </c>
      <c r="C20" s="15" t="s">
        <v>17</v>
      </c>
      <c r="D20" s="15" t="s">
        <v>17</v>
      </c>
      <c r="E20" s="15" t="s">
        <v>17</v>
      </c>
      <c r="F20" s="15" t="s">
        <v>17</v>
      </c>
      <c r="G20" s="15" t="s">
        <v>17</v>
      </c>
      <c r="H20" s="15" t="s">
        <v>17</v>
      </c>
      <c r="I20" s="15" t="s">
        <v>17</v>
      </c>
      <c r="J20" s="15" t="s">
        <v>17</v>
      </c>
      <c r="K20" s="15" t="s">
        <v>17</v>
      </c>
      <c r="L20" s="15" t="s">
        <v>17</v>
      </c>
      <c r="M20" s="15" t="s">
        <v>17</v>
      </c>
      <c r="N20" s="15">
        <v>5</v>
      </c>
      <c r="O20" s="15">
        <v>174</v>
      </c>
      <c r="P20" s="15">
        <v>178</v>
      </c>
      <c r="Q20" s="55"/>
      <c r="R20" s="55"/>
      <c r="S20" s="15"/>
    </row>
    <row r="21" spans="1:19" ht="12.75">
      <c r="A21" s="15" t="s">
        <v>30</v>
      </c>
      <c r="B21" s="15" t="s">
        <v>17</v>
      </c>
      <c r="C21" s="15" t="s">
        <v>17</v>
      </c>
      <c r="D21" s="15" t="s">
        <v>17</v>
      </c>
      <c r="E21" s="15" t="s">
        <v>17</v>
      </c>
      <c r="F21" s="15" t="s">
        <v>17</v>
      </c>
      <c r="G21" s="15" t="s">
        <v>17</v>
      </c>
      <c r="H21" s="15" t="s">
        <v>17</v>
      </c>
      <c r="I21" s="15" t="s">
        <v>17</v>
      </c>
      <c r="J21" s="15" t="s">
        <v>17</v>
      </c>
      <c r="K21" s="15" t="s">
        <v>17</v>
      </c>
      <c r="L21" s="15" t="s">
        <v>17</v>
      </c>
      <c r="M21" s="15" t="s">
        <v>17</v>
      </c>
      <c r="N21" s="15">
        <v>13</v>
      </c>
      <c r="O21" s="15">
        <v>65</v>
      </c>
      <c r="P21" s="15">
        <v>78</v>
      </c>
      <c r="Q21" s="55"/>
      <c r="R21" s="55"/>
      <c r="S21" s="15"/>
    </row>
    <row r="22" spans="1:19" ht="12.75">
      <c r="A22" s="15" t="s">
        <v>31</v>
      </c>
      <c r="B22" s="15" t="s">
        <v>17</v>
      </c>
      <c r="C22" s="15" t="s">
        <v>17</v>
      </c>
      <c r="D22" s="15" t="s">
        <v>17</v>
      </c>
      <c r="E22" s="15" t="s">
        <v>17</v>
      </c>
      <c r="F22" s="15" t="s">
        <v>17</v>
      </c>
      <c r="G22" s="15" t="s">
        <v>17</v>
      </c>
      <c r="H22" s="15" t="s">
        <v>17</v>
      </c>
      <c r="I22" s="15" t="s">
        <v>17</v>
      </c>
      <c r="J22" s="15" t="s">
        <v>17</v>
      </c>
      <c r="K22" s="15" t="s">
        <v>17</v>
      </c>
      <c r="L22" s="15" t="s">
        <v>17</v>
      </c>
      <c r="M22" s="15" t="s">
        <v>17</v>
      </c>
      <c r="N22" s="15">
        <v>1</v>
      </c>
      <c r="O22" s="15">
        <v>6</v>
      </c>
      <c r="P22" s="15">
        <v>7</v>
      </c>
      <c r="Q22" s="55"/>
      <c r="R22" s="55"/>
      <c r="S22" s="15"/>
    </row>
    <row r="23" spans="1:35" ht="12.75">
      <c r="A23" s="15" t="s">
        <v>32</v>
      </c>
      <c r="B23" s="15" t="s">
        <v>17</v>
      </c>
      <c r="C23" s="15" t="s">
        <v>17</v>
      </c>
      <c r="D23" s="15" t="s">
        <v>17</v>
      </c>
      <c r="E23" s="15" t="s">
        <v>17</v>
      </c>
      <c r="F23" s="15" t="s">
        <v>17</v>
      </c>
      <c r="G23" s="15" t="s">
        <v>17</v>
      </c>
      <c r="H23" s="15" t="s">
        <v>17</v>
      </c>
      <c r="I23" s="15" t="s">
        <v>17</v>
      </c>
      <c r="J23" s="15" t="s">
        <v>17</v>
      </c>
      <c r="K23" s="15" t="s">
        <v>17</v>
      </c>
      <c r="L23" s="15" t="s">
        <v>17</v>
      </c>
      <c r="M23" s="15">
        <v>455</v>
      </c>
      <c r="N23" s="15">
        <v>208</v>
      </c>
      <c r="O23" s="80">
        <v>12136</v>
      </c>
      <c r="P23" s="80">
        <v>12799</v>
      </c>
      <c r="Q23" s="55"/>
      <c r="R23" s="55"/>
      <c r="S23" s="15"/>
      <c r="AH23" s="1"/>
      <c r="AI23" s="1"/>
    </row>
    <row r="24" spans="1:19" ht="12.75">
      <c r="A24" s="15" t="s">
        <v>33</v>
      </c>
      <c r="B24" s="15">
        <v>39</v>
      </c>
      <c r="C24" s="15" t="s">
        <v>17</v>
      </c>
      <c r="D24" s="15" t="s">
        <v>17</v>
      </c>
      <c r="E24" s="15" t="s">
        <v>17</v>
      </c>
      <c r="F24" s="15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15" t="s">
        <v>17</v>
      </c>
      <c r="L24" s="15" t="s">
        <v>17</v>
      </c>
      <c r="M24" s="15">
        <v>227</v>
      </c>
      <c r="N24" s="15" t="s">
        <v>17</v>
      </c>
      <c r="O24" s="15">
        <v>96</v>
      </c>
      <c r="P24" s="15">
        <v>361</v>
      </c>
      <c r="Q24" s="55"/>
      <c r="R24" s="28"/>
      <c r="S24" s="15"/>
    </row>
    <row r="25" spans="1:19" ht="12.75">
      <c r="A25" s="15" t="s">
        <v>34</v>
      </c>
      <c r="B25" s="15">
        <v>136</v>
      </c>
      <c r="C25" s="15" t="s">
        <v>17</v>
      </c>
      <c r="D25" s="15">
        <v>161</v>
      </c>
      <c r="E25" s="15" t="s">
        <v>17</v>
      </c>
      <c r="F25" s="15">
        <v>99</v>
      </c>
      <c r="G25" s="15" t="s">
        <v>17</v>
      </c>
      <c r="H25" s="15">
        <v>5</v>
      </c>
      <c r="I25" s="15" t="s">
        <v>17</v>
      </c>
      <c r="J25" s="15" t="s">
        <v>17</v>
      </c>
      <c r="K25" s="15" t="s">
        <v>17</v>
      </c>
      <c r="L25" s="15" t="s">
        <v>17</v>
      </c>
      <c r="M25" s="15" t="s">
        <v>17</v>
      </c>
      <c r="N25" s="15" t="s">
        <v>17</v>
      </c>
      <c r="O25" s="15" t="s">
        <v>17</v>
      </c>
      <c r="P25" s="15">
        <v>401</v>
      </c>
      <c r="Q25" s="55"/>
      <c r="R25" s="55"/>
      <c r="S25" s="15"/>
    </row>
    <row r="26" spans="1:19" ht="12.75">
      <c r="A26" s="15" t="s">
        <v>35</v>
      </c>
      <c r="B26" s="15">
        <v>5</v>
      </c>
      <c r="C26" s="15" t="s">
        <v>17</v>
      </c>
      <c r="D26" s="15">
        <v>8</v>
      </c>
      <c r="E26" s="15" t="s">
        <v>17</v>
      </c>
      <c r="F26" s="15" t="s">
        <v>17</v>
      </c>
      <c r="G26" s="15" t="s">
        <v>17</v>
      </c>
      <c r="H26" s="15" t="s">
        <v>17</v>
      </c>
      <c r="I26" s="15" t="s">
        <v>17</v>
      </c>
      <c r="J26" s="15" t="s">
        <v>17</v>
      </c>
      <c r="K26" s="15" t="s">
        <v>17</v>
      </c>
      <c r="L26" s="15" t="s">
        <v>17</v>
      </c>
      <c r="M26" s="15" t="s">
        <v>17</v>
      </c>
      <c r="N26" s="15" t="s">
        <v>17</v>
      </c>
      <c r="O26" s="15" t="s">
        <v>17</v>
      </c>
      <c r="P26" s="15">
        <v>13</v>
      </c>
      <c r="Q26" s="55"/>
      <c r="R26" s="55"/>
      <c r="S26" s="15"/>
    </row>
    <row r="27" spans="1:19" ht="12.75">
      <c r="A27" s="15" t="s">
        <v>36</v>
      </c>
      <c r="B27" s="15">
        <v>142</v>
      </c>
      <c r="C27" s="15" t="s">
        <v>17</v>
      </c>
      <c r="D27" s="15">
        <v>57</v>
      </c>
      <c r="E27" s="15">
        <v>2</v>
      </c>
      <c r="F27" s="15" t="s">
        <v>17</v>
      </c>
      <c r="G27" s="15" t="s">
        <v>17</v>
      </c>
      <c r="H27" s="15" t="s">
        <v>17</v>
      </c>
      <c r="I27" s="15" t="s">
        <v>17</v>
      </c>
      <c r="J27" s="15" t="s">
        <v>17</v>
      </c>
      <c r="K27" s="15" t="s">
        <v>17</v>
      </c>
      <c r="L27" s="15" t="s">
        <v>17</v>
      </c>
      <c r="M27" s="15" t="s">
        <v>17</v>
      </c>
      <c r="N27" s="15" t="s">
        <v>17</v>
      </c>
      <c r="O27" s="15" t="s">
        <v>17</v>
      </c>
      <c r="P27" s="15">
        <v>201</v>
      </c>
      <c r="Q27" s="55"/>
      <c r="R27" s="55"/>
      <c r="S27" s="15"/>
    </row>
    <row r="28" spans="1:19" ht="12.75">
      <c r="A28" s="15" t="s">
        <v>37</v>
      </c>
      <c r="B28" s="15">
        <v>38</v>
      </c>
      <c r="C28" s="15" t="s">
        <v>17</v>
      </c>
      <c r="D28" s="15">
        <v>6</v>
      </c>
      <c r="E28" s="15" t="s">
        <v>17</v>
      </c>
      <c r="F28" s="15">
        <v>3</v>
      </c>
      <c r="G28" s="15" t="s">
        <v>17</v>
      </c>
      <c r="H28" s="15" t="s">
        <v>17</v>
      </c>
      <c r="I28" s="15" t="s">
        <v>17</v>
      </c>
      <c r="J28" s="15" t="s">
        <v>17</v>
      </c>
      <c r="K28" s="15" t="s">
        <v>17</v>
      </c>
      <c r="L28" s="15" t="s">
        <v>17</v>
      </c>
      <c r="M28" s="15" t="s">
        <v>17</v>
      </c>
      <c r="N28" s="15" t="s">
        <v>17</v>
      </c>
      <c r="O28" s="15" t="s">
        <v>17</v>
      </c>
      <c r="P28" s="15">
        <v>48</v>
      </c>
      <c r="Q28" s="55"/>
      <c r="R28" s="55"/>
      <c r="S28" s="15"/>
    </row>
    <row r="29" spans="1:19" ht="12.75">
      <c r="A29" s="15" t="s">
        <v>38</v>
      </c>
      <c r="B29" s="15" t="s">
        <v>17</v>
      </c>
      <c r="C29" s="15" t="s">
        <v>17</v>
      </c>
      <c r="D29" s="15">
        <v>2</v>
      </c>
      <c r="E29" s="15" t="s">
        <v>17</v>
      </c>
      <c r="F29" s="15">
        <v>48</v>
      </c>
      <c r="G29" s="15" t="s">
        <v>17</v>
      </c>
      <c r="H29" s="15" t="s">
        <v>17</v>
      </c>
      <c r="I29" s="15" t="s">
        <v>17</v>
      </c>
      <c r="J29" s="15" t="s">
        <v>17</v>
      </c>
      <c r="K29" s="15" t="s">
        <v>17</v>
      </c>
      <c r="L29" s="15" t="s">
        <v>17</v>
      </c>
      <c r="M29" s="15" t="s">
        <v>17</v>
      </c>
      <c r="N29" s="15" t="s">
        <v>17</v>
      </c>
      <c r="O29" s="15" t="s">
        <v>17</v>
      </c>
      <c r="P29" s="15">
        <v>50</v>
      </c>
      <c r="Q29" s="55"/>
      <c r="R29" s="55"/>
      <c r="S29" s="15"/>
    </row>
    <row r="30" spans="1:35" ht="12.75">
      <c r="A30" s="15" t="s">
        <v>39</v>
      </c>
      <c r="B30" s="15">
        <v>206</v>
      </c>
      <c r="C30" s="15">
        <v>28</v>
      </c>
      <c r="D30" s="15">
        <v>144</v>
      </c>
      <c r="E30" s="15">
        <v>115</v>
      </c>
      <c r="F30" s="15">
        <v>692</v>
      </c>
      <c r="G30" s="15">
        <v>10</v>
      </c>
      <c r="H30" s="15">
        <v>28</v>
      </c>
      <c r="I30" s="15" t="s">
        <v>17</v>
      </c>
      <c r="J30" s="15" t="s">
        <v>17</v>
      </c>
      <c r="K30" s="15" t="s">
        <v>17</v>
      </c>
      <c r="L30" s="15" t="s">
        <v>17</v>
      </c>
      <c r="M30" s="15" t="s">
        <v>17</v>
      </c>
      <c r="N30" s="15" t="s">
        <v>17</v>
      </c>
      <c r="O30" s="15" t="s">
        <v>17</v>
      </c>
      <c r="P30" s="80">
        <v>1224</v>
      </c>
      <c r="Q30" s="55"/>
      <c r="R30" s="28"/>
      <c r="S30" s="15"/>
      <c r="AI30" s="1"/>
    </row>
    <row r="31" spans="1:19" ht="12.75">
      <c r="A31" s="15" t="s">
        <v>40</v>
      </c>
      <c r="B31" s="15">
        <v>213</v>
      </c>
      <c r="C31" s="15" t="s">
        <v>17</v>
      </c>
      <c r="D31" s="15">
        <v>180</v>
      </c>
      <c r="E31" s="15">
        <v>22</v>
      </c>
      <c r="F31" s="15">
        <v>522</v>
      </c>
      <c r="G31" s="15">
        <v>12</v>
      </c>
      <c r="H31" s="15" t="s">
        <v>17</v>
      </c>
      <c r="I31" s="15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15" t="s">
        <v>17</v>
      </c>
      <c r="O31" s="15" t="s">
        <v>17</v>
      </c>
      <c r="P31" s="15">
        <v>948</v>
      </c>
      <c r="Q31" s="55"/>
      <c r="R31" s="55"/>
      <c r="S31" s="15"/>
    </row>
    <row r="32" spans="1:19" ht="12.75">
      <c r="A32" s="15" t="s">
        <v>188</v>
      </c>
      <c r="B32" s="15">
        <v>240</v>
      </c>
      <c r="C32" s="15" t="s">
        <v>17</v>
      </c>
      <c r="D32" s="15">
        <v>166</v>
      </c>
      <c r="E32" s="15" t="s">
        <v>17</v>
      </c>
      <c r="F32" s="15">
        <v>295</v>
      </c>
      <c r="G32" s="15">
        <v>38</v>
      </c>
      <c r="H32" s="15">
        <v>17</v>
      </c>
      <c r="I32" s="15" t="s">
        <v>17</v>
      </c>
      <c r="J32" s="15" t="s">
        <v>17</v>
      </c>
      <c r="K32" s="15" t="s">
        <v>17</v>
      </c>
      <c r="L32" s="15" t="s">
        <v>17</v>
      </c>
      <c r="M32" s="15" t="s">
        <v>17</v>
      </c>
      <c r="N32" s="15" t="s">
        <v>17</v>
      </c>
      <c r="O32" s="15" t="s">
        <v>17</v>
      </c>
      <c r="P32" s="15">
        <v>756</v>
      </c>
      <c r="Q32" s="55"/>
      <c r="R32" s="55"/>
      <c r="S32" s="15"/>
    </row>
    <row r="33" spans="1:19" ht="12.75">
      <c r="A33" s="15" t="s">
        <v>189</v>
      </c>
      <c r="B33" s="15">
        <v>145</v>
      </c>
      <c r="C33" s="15" t="s">
        <v>17</v>
      </c>
      <c r="D33" s="15" t="s">
        <v>17</v>
      </c>
      <c r="E33" s="15">
        <v>198</v>
      </c>
      <c r="F33" s="15">
        <v>25</v>
      </c>
      <c r="G33" s="15">
        <v>3</v>
      </c>
      <c r="H33" s="15">
        <v>354</v>
      </c>
      <c r="I33" s="15" t="s">
        <v>17</v>
      </c>
      <c r="J33" s="15" t="s">
        <v>17</v>
      </c>
      <c r="K33" s="15" t="s">
        <v>17</v>
      </c>
      <c r="L33" s="15" t="s">
        <v>17</v>
      </c>
      <c r="M33" s="15" t="s">
        <v>17</v>
      </c>
      <c r="N33" s="15" t="s">
        <v>17</v>
      </c>
      <c r="O33" s="15" t="s">
        <v>17</v>
      </c>
      <c r="P33" s="15">
        <v>724</v>
      </c>
      <c r="Q33" s="55"/>
      <c r="R33" s="55"/>
      <c r="S33" s="15"/>
    </row>
    <row r="34" spans="1:19" ht="12.75">
      <c r="A34" s="15" t="s">
        <v>41</v>
      </c>
      <c r="B34" s="15">
        <v>18</v>
      </c>
      <c r="C34" s="15" t="s">
        <v>17</v>
      </c>
      <c r="D34" s="15">
        <v>10</v>
      </c>
      <c r="E34" s="15" t="s">
        <v>17</v>
      </c>
      <c r="F34" s="15" t="s">
        <v>17</v>
      </c>
      <c r="G34" s="15" t="s">
        <v>17</v>
      </c>
      <c r="H34" s="15">
        <v>10</v>
      </c>
      <c r="I34" s="15" t="s">
        <v>17</v>
      </c>
      <c r="J34" s="15" t="s">
        <v>17</v>
      </c>
      <c r="K34" s="15" t="s">
        <v>17</v>
      </c>
      <c r="L34" s="15" t="s">
        <v>17</v>
      </c>
      <c r="M34" s="15" t="s">
        <v>17</v>
      </c>
      <c r="N34" s="15" t="s">
        <v>17</v>
      </c>
      <c r="O34" s="15" t="s">
        <v>17</v>
      </c>
      <c r="P34" s="15">
        <v>39</v>
      </c>
      <c r="Q34" s="55"/>
      <c r="R34" s="55"/>
      <c r="S34" s="15"/>
    </row>
    <row r="35" spans="1:19" ht="12.75">
      <c r="A35" s="15" t="s">
        <v>190</v>
      </c>
      <c r="B35" s="15" t="s">
        <v>17</v>
      </c>
      <c r="C35" s="15" t="s">
        <v>17</v>
      </c>
      <c r="D35" s="15" t="s">
        <v>17</v>
      </c>
      <c r="E35" s="15" t="s">
        <v>17</v>
      </c>
      <c r="F35" s="15" t="s">
        <v>17</v>
      </c>
      <c r="G35" s="15" t="s">
        <v>17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>
        <v>227</v>
      </c>
      <c r="N35" s="15">
        <v>111</v>
      </c>
      <c r="O35" s="15">
        <v>206</v>
      </c>
      <c r="P35" s="15">
        <v>543</v>
      </c>
      <c r="Q35" s="55"/>
      <c r="R35" s="28"/>
      <c r="S35" s="15"/>
    </row>
    <row r="36" spans="1:19" ht="12.75">
      <c r="A36" s="15" t="s">
        <v>42</v>
      </c>
      <c r="B36" s="15">
        <v>118</v>
      </c>
      <c r="C36" s="15">
        <v>11</v>
      </c>
      <c r="D36" s="15">
        <v>6</v>
      </c>
      <c r="E36" s="15" t="s">
        <v>17</v>
      </c>
      <c r="F36" s="15">
        <v>93</v>
      </c>
      <c r="G36" s="15" t="s">
        <v>17</v>
      </c>
      <c r="H36" s="15" t="s">
        <v>17</v>
      </c>
      <c r="I36" s="15" t="s">
        <v>17</v>
      </c>
      <c r="J36" s="15" t="s">
        <v>17</v>
      </c>
      <c r="K36" s="15" t="s">
        <v>17</v>
      </c>
      <c r="L36" s="15" t="s">
        <v>17</v>
      </c>
      <c r="M36" s="15" t="s">
        <v>17</v>
      </c>
      <c r="N36" s="15" t="s">
        <v>17</v>
      </c>
      <c r="O36" s="15" t="s">
        <v>17</v>
      </c>
      <c r="P36" s="15">
        <v>227</v>
      </c>
      <c r="Q36" s="55"/>
      <c r="R36" s="28"/>
      <c r="S36" s="15"/>
    </row>
    <row r="37" spans="1:35" ht="12.75">
      <c r="A37" s="15" t="s">
        <v>43</v>
      </c>
      <c r="B37" s="15">
        <v>319</v>
      </c>
      <c r="C37" s="15" t="s">
        <v>17</v>
      </c>
      <c r="D37" s="15">
        <v>446</v>
      </c>
      <c r="E37" s="15">
        <v>110</v>
      </c>
      <c r="F37" s="15">
        <v>299</v>
      </c>
      <c r="G37" s="15">
        <v>147</v>
      </c>
      <c r="H37" s="15">
        <v>313</v>
      </c>
      <c r="I37" s="15" t="s">
        <v>17</v>
      </c>
      <c r="J37" s="15" t="s">
        <v>17</v>
      </c>
      <c r="K37" s="15" t="s">
        <v>17</v>
      </c>
      <c r="L37" s="15" t="s">
        <v>17</v>
      </c>
      <c r="M37" s="15" t="s">
        <v>17</v>
      </c>
      <c r="N37" s="15" t="s">
        <v>17</v>
      </c>
      <c r="O37" s="15" t="s">
        <v>17</v>
      </c>
      <c r="P37" s="80">
        <v>1634</v>
      </c>
      <c r="Q37" s="15"/>
      <c r="R37" s="15"/>
      <c r="S37" s="15"/>
      <c r="AI37" s="1"/>
    </row>
    <row r="38" spans="1:19" ht="12.75">
      <c r="A38" s="15" t="s">
        <v>44</v>
      </c>
      <c r="B38" s="15">
        <v>422</v>
      </c>
      <c r="C38" s="15" t="s">
        <v>17</v>
      </c>
      <c r="D38" s="15">
        <v>84</v>
      </c>
      <c r="E38" s="15" t="s">
        <v>17</v>
      </c>
      <c r="F38" s="15">
        <v>55</v>
      </c>
      <c r="G38" s="15" t="s">
        <v>17</v>
      </c>
      <c r="H38" s="15" t="s">
        <v>17</v>
      </c>
      <c r="I38" s="15" t="s">
        <v>17</v>
      </c>
      <c r="J38" s="15" t="s">
        <v>17</v>
      </c>
      <c r="K38" s="15" t="s">
        <v>17</v>
      </c>
      <c r="L38" s="15" t="s">
        <v>17</v>
      </c>
      <c r="M38" s="15" t="s">
        <v>17</v>
      </c>
      <c r="N38" s="15" t="s">
        <v>17</v>
      </c>
      <c r="O38" s="15" t="s">
        <v>17</v>
      </c>
      <c r="P38" s="15">
        <v>561</v>
      </c>
      <c r="Q38" s="15"/>
      <c r="R38" s="15"/>
      <c r="S38" s="15"/>
    </row>
    <row r="39" spans="1:19" ht="12.75">
      <c r="A39" s="15" t="s">
        <v>45</v>
      </c>
      <c r="B39" s="15">
        <v>53</v>
      </c>
      <c r="C39" s="15">
        <v>106</v>
      </c>
      <c r="D39" s="15">
        <v>9</v>
      </c>
      <c r="E39" s="15" t="s">
        <v>17</v>
      </c>
      <c r="F39" s="15">
        <v>27</v>
      </c>
      <c r="G39" s="15">
        <v>12</v>
      </c>
      <c r="H39" s="15">
        <v>175</v>
      </c>
      <c r="I39" s="15" t="s">
        <v>17</v>
      </c>
      <c r="J39" s="15" t="s">
        <v>17</v>
      </c>
      <c r="K39" s="15" t="s">
        <v>17</v>
      </c>
      <c r="L39" s="15" t="s">
        <v>17</v>
      </c>
      <c r="M39" s="15" t="s">
        <v>17</v>
      </c>
      <c r="N39" s="15" t="s">
        <v>17</v>
      </c>
      <c r="O39" s="15" t="s">
        <v>17</v>
      </c>
      <c r="P39" s="15">
        <v>383</v>
      </c>
      <c r="Q39" s="18"/>
      <c r="R39" s="18"/>
      <c r="S39" s="15"/>
    </row>
    <row r="40" spans="1:19" ht="12.75">
      <c r="A40" s="15" t="s">
        <v>46</v>
      </c>
      <c r="B40" s="15" t="s">
        <v>17</v>
      </c>
      <c r="C40" s="15" t="s">
        <v>17</v>
      </c>
      <c r="D40" s="15" t="s">
        <v>17</v>
      </c>
      <c r="E40" s="15" t="s">
        <v>17</v>
      </c>
      <c r="F40" s="15">
        <v>24</v>
      </c>
      <c r="G40" s="15" t="s">
        <v>17</v>
      </c>
      <c r="H40" s="15" t="s">
        <v>17</v>
      </c>
      <c r="I40" s="15" t="s">
        <v>17</v>
      </c>
      <c r="J40" s="15" t="s">
        <v>17</v>
      </c>
      <c r="K40" s="15" t="s">
        <v>17</v>
      </c>
      <c r="L40" s="15" t="s">
        <v>17</v>
      </c>
      <c r="M40" s="15" t="s">
        <v>17</v>
      </c>
      <c r="N40" s="15" t="s">
        <v>17</v>
      </c>
      <c r="O40" s="15" t="s">
        <v>17</v>
      </c>
      <c r="P40" s="15">
        <v>24</v>
      </c>
      <c r="Q40" s="15"/>
      <c r="R40" s="15"/>
      <c r="S40" s="15"/>
    </row>
    <row r="41" spans="1:35" ht="12.75">
      <c r="A41" s="15" t="s">
        <v>47</v>
      </c>
      <c r="B41" s="15" t="s">
        <v>17</v>
      </c>
      <c r="C41" s="15" t="s">
        <v>17</v>
      </c>
      <c r="D41" s="15" t="s">
        <v>17</v>
      </c>
      <c r="E41" s="15" t="s">
        <v>17</v>
      </c>
      <c r="F41" s="15" t="s">
        <v>17</v>
      </c>
      <c r="G41" s="15" t="s">
        <v>17</v>
      </c>
      <c r="H41" s="15" t="s">
        <v>17</v>
      </c>
      <c r="I41" s="15" t="s">
        <v>17</v>
      </c>
      <c r="J41" s="15" t="s">
        <v>17</v>
      </c>
      <c r="K41" s="15" t="s">
        <v>17</v>
      </c>
      <c r="L41" s="15" t="s">
        <v>17</v>
      </c>
      <c r="M41" s="15">
        <v>515</v>
      </c>
      <c r="N41" s="15">
        <v>100</v>
      </c>
      <c r="O41" s="80">
        <v>2814</v>
      </c>
      <c r="P41" s="80">
        <v>3429</v>
      </c>
      <c r="Q41" s="15"/>
      <c r="R41" s="15"/>
      <c r="S41" s="15"/>
      <c r="AH41" s="1"/>
      <c r="AI41" s="1"/>
    </row>
    <row r="42" spans="1:19" ht="12.75">
      <c r="A42" s="15" t="s">
        <v>48</v>
      </c>
      <c r="B42" s="15" t="s">
        <v>17</v>
      </c>
      <c r="C42" s="15" t="s">
        <v>17</v>
      </c>
      <c r="D42" s="15" t="s">
        <v>17</v>
      </c>
      <c r="E42" s="15" t="s">
        <v>17</v>
      </c>
      <c r="F42" s="15" t="s">
        <v>17</v>
      </c>
      <c r="G42" s="15" t="s">
        <v>17</v>
      </c>
      <c r="H42" s="15" t="s">
        <v>17</v>
      </c>
      <c r="I42" s="15" t="s">
        <v>17</v>
      </c>
      <c r="J42" s="15" t="s">
        <v>17</v>
      </c>
      <c r="K42" s="15" t="s">
        <v>17</v>
      </c>
      <c r="L42" s="15" t="s">
        <v>17</v>
      </c>
      <c r="M42" s="15">
        <v>11</v>
      </c>
      <c r="N42" s="15">
        <v>24</v>
      </c>
      <c r="O42" s="15">
        <v>220</v>
      </c>
      <c r="P42" s="15">
        <v>255</v>
      </c>
      <c r="Q42" s="55"/>
      <c r="R42" s="55"/>
      <c r="S42" s="15"/>
    </row>
    <row r="43" spans="1:35" ht="12.75">
      <c r="A43" s="15" t="s">
        <v>191</v>
      </c>
      <c r="B43" s="15" t="s">
        <v>17</v>
      </c>
      <c r="C43" s="15" t="s">
        <v>17</v>
      </c>
      <c r="D43" s="15" t="s">
        <v>17</v>
      </c>
      <c r="E43" s="15" t="s">
        <v>17</v>
      </c>
      <c r="F43" s="15" t="s">
        <v>17</v>
      </c>
      <c r="G43" s="15" t="s">
        <v>17</v>
      </c>
      <c r="H43" s="15" t="s">
        <v>17</v>
      </c>
      <c r="I43" s="15" t="s">
        <v>17</v>
      </c>
      <c r="J43" s="15" t="s">
        <v>17</v>
      </c>
      <c r="K43" s="15" t="s">
        <v>17</v>
      </c>
      <c r="L43" s="15" t="s">
        <v>17</v>
      </c>
      <c r="M43" s="80">
        <v>1271</v>
      </c>
      <c r="N43" s="15">
        <v>466</v>
      </c>
      <c r="O43" s="80">
        <v>5577</v>
      </c>
      <c r="P43" s="80">
        <v>7314</v>
      </c>
      <c r="Q43" s="55"/>
      <c r="R43" s="55"/>
      <c r="S43" s="15"/>
      <c r="AF43" s="1"/>
      <c r="AH43" s="1"/>
      <c r="AI43" s="1"/>
    </row>
    <row r="44" spans="1:35" ht="12.75">
      <c r="A44" s="15" t="s">
        <v>49</v>
      </c>
      <c r="B44" s="15">
        <v>282</v>
      </c>
      <c r="C44" s="15">
        <v>6</v>
      </c>
      <c r="D44" s="15">
        <v>359</v>
      </c>
      <c r="E44" s="15">
        <v>42</v>
      </c>
      <c r="F44" s="15">
        <v>383</v>
      </c>
      <c r="G44" s="15" t="s">
        <v>17</v>
      </c>
      <c r="H44" s="15" t="s">
        <v>17</v>
      </c>
      <c r="I44" s="15" t="s">
        <v>17</v>
      </c>
      <c r="J44" s="15" t="s">
        <v>17</v>
      </c>
      <c r="K44" s="15" t="s">
        <v>17</v>
      </c>
      <c r="L44" s="15" t="s">
        <v>17</v>
      </c>
      <c r="M44" s="15" t="s">
        <v>17</v>
      </c>
      <c r="N44" s="15" t="s">
        <v>17</v>
      </c>
      <c r="O44" s="15" t="s">
        <v>17</v>
      </c>
      <c r="P44" s="80">
        <v>1071</v>
      </c>
      <c r="Q44" s="55"/>
      <c r="R44" s="28"/>
      <c r="S44" s="15"/>
      <c r="AI44" s="1"/>
    </row>
    <row r="45" spans="1:19" ht="12.75">
      <c r="A45" s="15" t="s">
        <v>50</v>
      </c>
      <c r="B45" s="15" t="s">
        <v>17</v>
      </c>
      <c r="C45" s="15" t="s">
        <v>17</v>
      </c>
      <c r="D45" s="15" t="s">
        <v>17</v>
      </c>
      <c r="E45" s="15" t="s">
        <v>17</v>
      </c>
      <c r="F45" s="15">
        <v>563</v>
      </c>
      <c r="G45" s="15" t="s">
        <v>17</v>
      </c>
      <c r="H45" s="15" t="s">
        <v>17</v>
      </c>
      <c r="I45" s="15" t="s">
        <v>17</v>
      </c>
      <c r="J45" s="15" t="s">
        <v>17</v>
      </c>
      <c r="K45" s="15" t="s">
        <v>17</v>
      </c>
      <c r="L45" s="15" t="s">
        <v>17</v>
      </c>
      <c r="M45" s="15" t="s">
        <v>17</v>
      </c>
      <c r="N45" s="15" t="s">
        <v>17</v>
      </c>
      <c r="O45" s="15" t="s">
        <v>17</v>
      </c>
      <c r="P45" s="15">
        <v>563</v>
      </c>
      <c r="Q45" s="55"/>
      <c r="R45" s="55"/>
      <c r="S45" s="15"/>
    </row>
    <row r="46" spans="1:19" ht="12.75">
      <c r="A46" s="15" t="s">
        <v>51</v>
      </c>
      <c r="B46" s="15">
        <v>143</v>
      </c>
      <c r="C46" s="15" t="s">
        <v>17</v>
      </c>
      <c r="D46" s="15">
        <v>93</v>
      </c>
      <c r="E46" s="15" t="s">
        <v>17</v>
      </c>
      <c r="F46" s="15">
        <v>3</v>
      </c>
      <c r="G46" s="15" t="s">
        <v>17</v>
      </c>
      <c r="H46" s="15" t="s">
        <v>17</v>
      </c>
      <c r="I46" s="15" t="s">
        <v>17</v>
      </c>
      <c r="J46" s="15" t="s">
        <v>17</v>
      </c>
      <c r="K46" s="15" t="s">
        <v>17</v>
      </c>
      <c r="L46" s="15" t="s">
        <v>17</v>
      </c>
      <c r="M46" s="15" t="s">
        <v>17</v>
      </c>
      <c r="N46" s="15" t="s">
        <v>17</v>
      </c>
      <c r="O46" s="15" t="s">
        <v>17</v>
      </c>
      <c r="P46" s="15">
        <v>239</v>
      </c>
      <c r="Q46" s="55"/>
      <c r="R46" s="55"/>
      <c r="S46" s="15"/>
    </row>
    <row r="47" spans="1:35" ht="12.75">
      <c r="A47" s="15" t="s">
        <v>52</v>
      </c>
      <c r="B47" s="15">
        <v>412</v>
      </c>
      <c r="C47" s="15" t="s">
        <v>17</v>
      </c>
      <c r="D47" s="15" t="s">
        <v>17</v>
      </c>
      <c r="E47" s="15" t="s">
        <v>17</v>
      </c>
      <c r="F47" s="15">
        <v>195</v>
      </c>
      <c r="G47" s="15" t="s">
        <v>17</v>
      </c>
      <c r="H47" s="15" t="s">
        <v>17</v>
      </c>
      <c r="I47" s="15" t="s">
        <v>17</v>
      </c>
      <c r="J47" s="15" t="s">
        <v>17</v>
      </c>
      <c r="K47" s="15" t="s">
        <v>17</v>
      </c>
      <c r="L47" s="15" t="s">
        <v>17</v>
      </c>
      <c r="M47" s="15">
        <v>55</v>
      </c>
      <c r="N47" s="15">
        <v>257</v>
      </c>
      <c r="O47" s="80">
        <v>6332</v>
      </c>
      <c r="P47" s="80">
        <v>7252</v>
      </c>
      <c r="Q47" s="55"/>
      <c r="R47" s="28"/>
      <c r="S47" s="15"/>
      <c r="AH47" s="1"/>
      <c r="AI47" s="1"/>
    </row>
    <row r="48" spans="1:19" ht="12.75">
      <c r="A48" s="15" t="s">
        <v>53</v>
      </c>
      <c r="B48" s="15" t="s">
        <v>17</v>
      </c>
      <c r="C48" s="15" t="s">
        <v>17</v>
      </c>
      <c r="D48" s="15" t="s">
        <v>17</v>
      </c>
      <c r="E48" s="15" t="s">
        <v>17</v>
      </c>
      <c r="F48" s="15" t="s">
        <v>17</v>
      </c>
      <c r="G48" s="15" t="s">
        <v>17</v>
      </c>
      <c r="H48" s="15" t="s">
        <v>17</v>
      </c>
      <c r="I48" s="15" t="s">
        <v>17</v>
      </c>
      <c r="J48" s="15" t="s">
        <v>17</v>
      </c>
      <c r="K48" s="15" t="s">
        <v>17</v>
      </c>
      <c r="L48" s="15" t="s">
        <v>17</v>
      </c>
      <c r="M48" s="15" t="s">
        <v>17</v>
      </c>
      <c r="N48" s="15">
        <v>4</v>
      </c>
      <c r="O48" s="15">
        <v>104</v>
      </c>
      <c r="P48" s="15">
        <v>108</v>
      </c>
      <c r="Q48" s="55"/>
      <c r="R48" s="28"/>
      <c r="S48" s="15"/>
    </row>
    <row r="49" spans="1:35" ht="12.75">
      <c r="A49" s="15" t="s">
        <v>54</v>
      </c>
      <c r="B49" s="15" t="s">
        <v>17</v>
      </c>
      <c r="C49" s="15" t="s">
        <v>17</v>
      </c>
      <c r="D49" s="15">
        <v>314</v>
      </c>
      <c r="E49" s="15" t="s">
        <v>17</v>
      </c>
      <c r="F49" s="15" t="s">
        <v>17</v>
      </c>
      <c r="G49" s="15" t="s">
        <v>17</v>
      </c>
      <c r="H49" s="15" t="s">
        <v>17</v>
      </c>
      <c r="I49" s="15" t="s">
        <v>17</v>
      </c>
      <c r="J49" s="15" t="s">
        <v>17</v>
      </c>
      <c r="K49" s="15" t="s">
        <v>17</v>
      </c>
      <c r="L49" s="15" t="s">
        <v>17</v>
      </c>
      <c r="M49" s="15">
        <v>28</v>
      </c>
      <c r="N49" s="15">
        <v>61</v>
      </c>
      <c r="O49" s="80">
        <v>1006</v>
      </c>
      <c r="P49" s="80">
        <v>1410</v>
      </c>
      <c r="Q49" s="55"/>
      <c r="R49" s="28"/>
      <c r="S49" s="15"/>
      <c r="AH49" s="1"/>
      <c r="AI49" s="1"/>
    </row>
    <row r="50" spans="1:19" ht="12.75">
      <c r="A50" s="15" t="s">
        <v>55</v>
      </c>
      <c r="B50" s="15" t="s">
        <v>17</v>
      </c>
      <c r="C50" s="15" t="s">
        <v>17</v>
      </c>
      <c r="D50" s="15" t="s">
        <v>17</v>
      </c>
      <c r="E50" s="15" t="s">
        <v>17</v>
      </c>
      <c r="F50" s="15" t="s">
        <v>17</v>
      </c>
      <c r="G50" s="15" t="s">
        <v>17</v>
      </c>
      <c r="H50" s="15" t="s">
        <v>17</v>
      </c>
      <c r="I50" s="15" t="s">
        <v>17</v>
      </c>
      <c r="J50" s="15" t="s">
        <v>17</v>
      </c>
      <c r="K50" s="15" t="s">
        <v>17</v>
      </c>
      <c r="L50" s="15" t="s">
        <v>17</v>
      </c>
      <c r="M50" s="15" t="s">
        <v>17</v>
      </c>
      <c r="N50" s="15">
        <v>78</v>
      </c>
      <c r="O50" s="15">
        <v>186</v>
      </c>
      <c r="P50" s="15">
        <v>264</v>
      </c>
      <c r="Q50" s="55"/>
      <c r="R50" s="55"/>
      <c r="S50" s="15"/>
    </row>
    <row r="51" spans="1:19" ht="12.75">
      <c r="A51" s="15" t="s">
        <v>56</v>
      </c>
      <c r="B51" s="15" t="s">
        <v>17</v>
      </c>
      <c r="C51" s="15" t="s">
        <v>17</v>
      </c>
      <c r="D51" s="15" t="s">
        <v>17</v>
      </c>
      <c r="E51" s="15" t="s">
        <v>17</v>
      </c>
      <c r="F51" s="15" t="s">
        <v>17</v>
      </c>
      <c r="G51" s="15" t="s">
        <v>17</v>
      </c>
      <c r="H51" s="15" t="s">
        <v>17</v>
      </c>
      <c r="I51" s="15" t="s">
        <v>17</v>
      </c>
      <c r="J51" s="15" t="s">
        <v>17</v>
      </c>
      <c r="K51" s="15" t="s">
        <v>17</v>
      </c>
      <c r="L51" s="15" t="s">
        <v>17</v>
      </c>
      <c r="M51" s="15">
        <v>48</v>
      </c>
      <c r="N51" s="15">
        <v>2</v>
      </c>
      <c r="O51" s="15">
        <v>125</v>
      </c>
      <c r="P51" s="15">
        <v>175</v>
      </c>
      <c r="Q51" s="55"/>
      <c r="R51" s="55"/>
      <c r="S51" s="15"/>
    </row>
    <row r="52" spans="1:19" ht="12.75">
      <c r="A52" s="15" t="s">
        <v>57</v>
      </c>
      <c r="B52" s="15" t="s">
        <v>17</v>
      </c>
      <c r="C52" s="15" t="s">
        <v>17</v>
      </c>
      <c r="D52" s="15" t="s">
        <v>17</v>
      </c>
      <c r="E52" s="15" t="s">
        <v>17</v>
      </c>
      <c r="F52" s="15" t="s">
        <v>17</v>
      </c>
      <c r="G52" s="15" t="s">
        <v>17</v>
      </c>
      <c r="H52" s="15" t="s">
        <v>17</v>
      </c>
      <c r="I52" s="26" t="s">
        <v>378</v>
      </c>
      <c r="J52" s="15" t="s">
        <v>17</v>
      </c>
      <c r="K52" s="15" t="s">
        <v>17</v>
      </c>
      <c r="L52" s="15" t="s">
        <v>17</v>
      </c>
      <c r="M52" s="15" t="s">
        <v>17</v>
      </c>
      <c r="N52" s="15" t="s">
        <v>17</v>
      </c>
      <c r="O52" s="15" t="s">
        <v>17</v>
      </c>
      <c r="P52" s="26" t="s">
        <v>378</v>
      </c>
      <c r="Q52" s="55"/>
      <c r="R52" s="55"/>
      <c r="S52" s="15"/>
    </row>
    <row r="53" spans="1:19" ht="12.75">
      <c r="A53" s="15" t="s">
        <v>58</v>
      </c>
      <c r="B53" s="15" t="s">
        <v>17</v>
      </c>
      <c r="C53" s="15" t="s">
        <v>17</v>
      </c>
      <c r="D53" s="15" t="s">
        <v>17</v>
      </c>
      <c r="E53" s="15" t="s">
        <v>17</v>
      </c>
      <c r="F53" s="15">
        <v>3</v>
      </c>
      <c r="G53" s="15" t="s">
        <v>17</v>
      </c>
      <c r="H53" s="15">
        <v>5</v>
      </c>
      <c r="I53" s="15" t="s">
        <v>17</v>
      </c>
      <c r="J53" s="15" t="s">
        <v>17</v>
      </c>
      <c r="K53" s="15" t="s">
        <v>17</v>
      </c>
      <c r="L53" s="15" t="s">
        <v>17</v>
      </c>
      <c r="M53" s="15" t="s">
        <v>17</v>
      </c>
      <c r="N53" s="15" t="s">
        <v>17</v>
      </c>
      <c r="O53" s="15" t="s">
        <v>17</v>
      </c>
      <c r="P53" s="15">
        <v>7</v>
      </c>
      <c r="Q53" s="55"/>
      <c r="R53" s="55"/>
      <c r="S53" s="15"/>
    </row>
    <row r="54" spans="1:19" ht="12.75">
      <c r="A54" s="15" t="s">
        <v>59</v>
      </c>
      <c r="B54" s="15">
        <v>181</v>
      </c>
      <c r="C54" s="15" t="s">
        <v>17</v>
      </c>
      <c r="D54" s="15">
        <v>52</v>
      </c>
      <c r="E54" s="15" t="s">
        <v>17</v>
      </c>
      <c r="F54" s="15" t="s">
        <v>17</v>
      </c>
      <c r="G54" s="15" t="s">
        <v>17</v>
      </c>
      <c r="H54" s="15">
        <v>8</v>
      </c>
      <c r="I54" s="15" t="s">
        <v>17</v>
      </c>
      <c r="J54" s="15" t="s">
        <v>17</v>
      </c>
      <c r="K54" s="15" t="s">
        <v>17</v>
      </c>
      <c r="L54" s="15" t="s">
        <v>17</v>
      </c>
      <c r="M54" s="15" t="s">
        <v>17</v>
      </c>
      <c r="N54" s="15" t="s">
        <v>17</v>
      </c>
      <c r="O54" s="15" t="s">
        <v>17</v>
      </c>
      <c r="P54" s="15">
        <v>241</v>
      </c>
      <c r="Q54" s="55"/>
      <c r="R54" s="28"/>
      <c r="S54" s="15"/>
    </row>
    <row r="55" spans="1:19" ht="12.75">
      <c r="A55" s="15" t="s">
        <v>60</v>
      </c>
      <c r="B55" s="15" t="s">
        <v>17</v>
      </c>
      <c r="C55" s="15" t="s">
        <v>17</v>
      </c>
      <c r="D55" s="15" t="s">
        <v>17</v>
      </c>
      <c r="E55" s="15" t="s">
        <v>17</v>
      </c>
      <c r="F55" s="15" t="s">
        <v>17</v>
      </c>
      <c r="G55" s="15" t="s">
        <v>17</v>
      </c>
      <c r="H55" s="15" t="s">
        <v>17</v>
      </c>
      <c r="I55" s="15" t="s">
        <v>17</v>
      </c>
      <c r="J55" s="15" t="s">
        <v>17</v>
      </c>
      <c r="K55" s="15" t="s">
        <v>17</v>
      </c>
      <c r="L55" s="15" t="s">
        <v>17</v>
      </c>
      <c r="M55" s="15" t="s">
        <v>17</v>
      </c>
      <c r="N55" s="15" t="s">
        <v>17</v>
      </c>
      <c r="O55" s="15">
        <v>342</v>
      </c>
      <c r="P55" s="15">
        <v>342</v>
      </c>
      <c r="Q55" s="55"/>
      <c r="R55" s="55"/>
      <c r="S55" s="15"/>
    </row>
    <row r="56" spans="1:35" ht="12.75">
      <c r="A56" s="15" t="s">
        <v>61</v>
      </c>
      <c r="B56" s="15">
        <v>515</v>
      </c>
      <c r="C56" s="15" t="s">
        <v>17</v>
      </c>
      <c r="D56" s="15">
        <v>336</v>
      </c>
      <c r="E56" s="15">
        <v>22</v>
      </c>
      <c r="F56" s="15">
        <v>169</v>
      </c>
      <c r="G56" s="15">
        <v>4</v>
      </c>
      <c r="H56" s="15">
        <v>18</v>
      </c>
      <c r="I56" s="15" t="s">
        <v>17</v>
      </c>
      <c r="J56" s="15" t="s">
        <v>17</v>
      </c>
      <c r="K56" s="15" t="s">
        <v>17</v>
      </c>
      <c r="L56" s="15" t="s">
        <v>17</v>
      </c>
      <c r="M56" s="15" t="s">
        <v>17</v>
      </c>
      <c r="N56" s="15" t="s">
        <v>17</v>
      </c>
      <c r="O56" s="15" t="s">
        <v>17</v>
      </c>
      <c r="P56" s="80">
        <v>1064</v>
      </c>
      <c r="Q56" s="55"/>
      <c r="R56" s="55"/>
      <c r="S56" s="15"/>
      <c r="AI56" s="1"/>
    </row>
    <row r="57" spans="1:19" ht="12.75">
      <c r="A57" s="15" t="s">
        <v>62</v>
      </c>
      <c r="B57" s="15">
        <v>7</v>
      </c>
      <c r="C57" s="15" t="s">
        <v>17</v>
      </c>
      <c r="D57" s="15">
        <v>14</v>
      </c>
      <c r="E57" s="15" t="s">
        <v>17</v>
      </c>
      <c r="F57" s="15">
        <v>27</v>
      </c>
      <c r="G57" s="15" t="s">
        <v>17</v>
      </c>
      <c r="H57" s="15">
        <v>4</v>
      </c>
      <c r="I57" s="15" t="s">
        <v>17</v>
      </c>
      <c r="J57" s="15" t="s">
        <v>17</v>
      </c>
      <c r="K57" s="15" t="s">
        <v>17</v>
      </c>
      <c r="L57" s="15" t="s">
        <v>17</v>
      </c>
      <c r="M57" s="15" t="s">
        <v>17</v>
      </c>
      <c r="N57" s="15" t="s">
        <v>17</v>
      </c>
      <c r="O57" s="15" t="s">
        <v>17</v>
      </c>
      <c r="P57" s="15">
        <v>52</v>
      </c>
      <c r="Q57" s="55"/>
      <c r="R57" s="55"/>
      <c r="S57" s="15"/>
    </row>
    <row r="58" spans="1:35" ht="12.75">
      <c r="A58" s="15" t="s">
        <v>63</v>
      </c>
      <c r="B58" s="15">
        <v>238</v>
      </c>
      <c r="C58" s="15">
        <v>2</v>
      </c>
      <c r="D58" s="15">
        <v>131</v>
      </c>
      <c r="E58" s="15">
        <v>27</v>
      </c>
      <c r="F58" s="15">
        <v>571</v>
      </c>
      <c r="G58" s="15">
        <v>1</v>
      </c>
      <c r="H58" s="15">
        <v>48</v>
      </c>
      <c r="I58" s="15">
        <v>28</v>
      </c>
      <c r="J58" s="15" t="s">
        <v>17</v>
      </c>
      <c r="K58" s="15" t="s">
        <v>17</v>
      </c>
      <c r="L58" s="15" t="s">
        <v>17</v>
      </c>
      <c r="M58" s="15" t="s">
        <v>17</v>
      </c>
      <c r="N58" s="15" t="s">
        <v>17</v>
      </c>
      <c r="O58" s="15" t="s">
        <v>17</v>
      </c>
      <c r="P58" s="80">
        <v>1045</v>
      </c>
      <c r="Q58" s="55"/>
      <c r="R58" s="55"/>
      <c r="S58" s="15"/>
      <c r="AI58" s="1"/>
    </row>
    <row r="59" spans="1:19" ht="12.75">
      <c r="A59" s="15" t="s">
        <v>64</v>
      </c>
      <c r="B59" s="15" t="s">
        <v>17</v>
      </c>
      <c r="C59" s="15" t="s">
        <v>17</v>
      </c>
      <c r="D59" s="15" t="s">
        <v>17</v>
      </c>
      <c r="E59" s="15">
        <v>20</v>
      </c>
      <c r="F59" s="15">
        <v>441</v>
      </c>
      <c r="G59" s="15" t="s">
        <v>17</v>
      </c>
      <c r="H59" s="15" t="s">
        <v>17</v>
      </c>
      <c r="I59" s="15" t="s">
        <v>17</v>
      </c>
      <c r="J59" s="15" t="s">
        <v>17</v>
      </c>
      <c r="K59" s="15" t="s">
        <v>17</v>
      </c>
      <c r="L59" s="15" t="s">
        <v>17</v>
      </c>
      <c r="M59" s="15" t="s">
        <v>17</v>
      </c>
      <c r="N59" s="15" t="s">
        <v>17</v>
      </c>
      <c r="O59" s="15" t="s">
        <v>17</v>
      </c>
      <c r="P59" s="15">
        <v>461</v>
      </c>
      <c r="Q59" s="55"/>
      <c r="R59" s="55"/>
      <c r="S59" s="15"/>
    </row>
    <row r="60" spans="1:19" ht="12.75">
      <c r="A60" s="15" t="s">
        <v>65</v>
      </c>
      <c r="B60" s="15">
        <v>201</v>
      </c>
      <c r="C60" s="15" t="s">
        <v>17</v>
      </c>
      <c r="D60" s="15">
        <v>217</v>
      </c>
      <c r="E60" s="15" t="s">
        <v>17</v>
      </c>
      <c r="F60" s="15">
        <v>197</v>
      </c>
      <c r="G60" s="15">
        <v>6</v>
      </c>
      <c r="H60" s="15" t="s">
        <v>17</v>
      </c>
      <c r="I60" s="15" t="s">
        <v>17</v>
      </c>
      <c r="J60" s="15" t="s">
        <v>17</v>
      </c>
      <c r="K60" s="15" t="s">
        <v>17</v>
      </c>
      <c r="L60" s="15" t="s">
        <v>17</v>
      </c>
      <c r="M60" s="15" t="s">
        <v>17</v>
      </c>
      <c r="N60" s="15" t="s">
        <v>17</v>
      </c>
      <c r="O60" s="15" t="s">
        <v>17</v>
      </c>
      <c r="P60" s="15">
        <v>622</v>
      </c>
      <c r="Q60" s="55"/>
      <c r="R60" s="55"/>
      <c r="S60" s="15"/>
    </row>
    <row r="61" spans="1:19" ht="12.75">
      <c r="A61" s="15" t="s">
        <v>66</v>
      </c>
      <c r="B61" s="15">
        <v>67</v>
      </c>
      <c r="C61" s="15" t="s">
        <v>17</v>
      </c>
      <c r="D61" s="15">
        <v>27</v>
      </c>
      <c r="E61" s="15">
        <v>15</v>
      </c>
      <c r="F61" s="15">
        <v>215</v>
      </c>
      <c r="G61" s="15" t="s">
        <v>17</v>
      </c>
      <c r="H61" s="15">
        <v>4</v>
      </c>
      <c r="I61" s="15" t="s">
        <v>17</v>
      </c>
      <c r="J61" s="15" t="s">
        <v>17</v>
      </c>
      <c r="K61" s="15" t="s">
        <v>17</v>
      </c>
      <c r="L61" s="15" t="s">
        <v>17</v>
      </c>
      <c r="M61" s="15" t="s">
        <v>17</v>
      </c>
      <c r="N61" s="15" t="s">
        <v>17</v>
      </c>
      <c r="O61" s="15" t="s">
        <v>17</v>
      </c>
      <c r="P61" s="15">
        <v>328</v>
      </c>
      <c r="Q61" s="55"/>
      <c r="R61" s="55"/>
      <c r="S61" s="15"/>
    </row>
    <row r="62" spans="1:19" ht="12.75">
      <c r="A62" s="15" t="s">
        <v>67</v>
      </c>
      <c r="B62" s="15">
        <v>1</v>
      </c>
      <c r="C62" s="15" t="s">
        <v>17</v>
      </c>
      <c r="D62" s="15">
        <v>3</v>
      </c>
      <c r="E62" s="15" t="s">
        <v>17</v>
      </c>
      <c r="F62" s="15" t="s">
        <v>17</v>
      </c>
      <c r="G62" s="15">
        <v>1</v>
      </c>
      <c r="H62" s="15">
        <v>6</v>
      </c>
      <c r="I62" s="15" t="s">
        <v>17</v>
      </c>
      <c r="J62" s="15" t="s">
        <v>17</v>
      </c>
      <c r="K62" s="15" t="s">
        <v>17</v>
      </c>
      <c r="L62" s="15" t="s">
        <v>17</v>
      </c>
      <c r="M62" s="15" t="s">
        <v>17</v>
      </c>
      <c r="N62" s="15" t="s">
        <v>17</v>
      </c>
      <c r="O62" s="15" t="s">
        <v>17</v>
      </c>
      <c r="P62" s="15">
        <v>12</v>
      </c>
      <c r="Q62" s="55"/>
      <c r="R62" s="55"/>
      <c r="S62" s="15"/>
    </row>
    <row r="63" spans="1:19" ht="12.75">
      <c r="A63" s="15" t="s">
        <v>68</v>
      </c>
      <c r="B63" s="15">
        <v>72</v>
      </c>
      <c r="C63" s="15">
        <v>10</v>
      </c>
      <c r="D63" s="15">
        <v>18</v>
      </c>
      <c r="E63" s="15">
        <v>8</v>
      </c>
      <c r="F63" s="15">
        <v>354</v>
      </c>
      <c r="G63" s="15" t="s">
        <v>17</v>
      </c>
      <c r="H63" s="15">
        <v>35</v>
      </c>
      <c r="I63" s="15">
        <v>42</v>
      </c>
      <c r="J63" s="15" t="s">
        <v>17</v>
      </c>
      <c r="K63" s="15" t="s">
        <v>17</v>
      </c>
      <c r="L63" s="15" t="s">
        <v>17</v>
      </c>
      <c r="M63" s="15" t="s">
        <v>17</v>
      </c>
      <c r="N63" s="15" t="s">
        <v>17</v>
      </c>
      <c r="O63" s="15" t="s">
        <v>17</v>
      </c>
      <c r="P63" s="15">
        <v>539</v>
      </c>
      <c r="Q63" s="55"/>
      <c r="R63" s="55"/>
      <c r="S63" s="15"/>
    </row>
    <row r="64" spans="1:19" ht="12.75">
      <c r="A64" s="15" t="s">
        <v>69</v>
      </c>
      <c r="B64" s="15">
        <v>32</v>
      </c>
      <c r="C64" s="15" t="s">
        <v>17</v>
      </c>
      <c r="D64" s="15">
        <v>13</v>
      </c>
      <c r="E64" s="15" t="s">
        <v>17</v>
      </c>
      <c r="F64" s="26" t="s">
        <v>378</v>
      </c>
      <c r="G64" s="15" t="s">
        <v>17</v>
      </c>
      <c r="H64" s="15" t="s">
        <v>17</v>
      </c>
      <c r="I64" s="15" t="s">
        <v>17</v>
      </c>
      <c r="J64" s="15" t="s">
        <v>17</v>
      </c>
      <c r="K64" s="15" t="s">
        <v>17</v>
      </c>
      <c r="L64" s="15" t="s">
        <v>17</v>
      </c>
      <c r="M64" s="15" t="s">
        <v>17</v>
      </c>
      <c r="N64" s="15" t="s">
        <v>17</v>
      </c>
      <c r="O64" s="15" t="s">
        <v>17</v>
      </c>
      <c r="P64" s="15">
        <v>45</v>
      </c>
      <c r="Q64" s="55"/>
      <c r="R64" s="55"/>
      <c r="S64" s="15"/>
    </row>
    <row r="65" spans="1:19" ht="12.75">
      <c r="A65" s="15" t="s">
        <v>70</v>
      </c>
      <c r="B65" s="15" t="s">
        <v>17</v>
      </c>
      <c r="C65" s="15" t="s">
        <v>17</v>
      </c>
      <c r="D65" s="15" t="s">
        <v>17</v>
      </c>
      <c r="E65" s="15" t="s">
        <v>17</v>
      </c>
      <c r="F65" s="15" t="s">
        <v>17</v>
      </c>
      <c r="G65" s="15" t="s">
        <v>17</v>
      </c>
      <c r="H65" s="15" t="s">
        <v>17</v>
      </c>
      <c r="I65" s="15" t="s">
        <v>17</v>
      </c>
      <c r="J65" s="15" t="s">
        <v>17</v>
      </c>
      <c r="K65" s="15" t="s">
        <v>17</v>
      </c>
      <c r="L65" s="15" t="s">
        <v>17</v>
      </c>
      <c r="M65" s="15" t="s">
        <v>17</v>
      </c>
      <c r="N65" s="15">
        <v>20</v>
      </c>
      <c r="O65" s="15" t="s">
        <v>17</v>
      </c>
      <c r="P65" s="15">
        <v>20</v>
      </c>
      <c r="Q65" s="55"/>
      <c r="R65" s="55"/>
      <c r="S65" s="15"/>
    </row>
    <row r="66" spans="1:19" ht="12.75">
      <c r="A66" s="1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15"/>
    </row>
    <row r="67" spans="1:19" ht="13.5">
      <c r="A67" s="30" t="s">
        <v>231</v>
      </c>
      <c r="B67" s="89">
        <v>8799</v>
      </c>
      <c r="C67" s="90">
        <v>234</v>
      </c>
      <c r="D67" s="89">
        <v>5918</v>
      </c>
      <c r="E67" s="89">
        <v>1076</v>
      </c>
      <c r="F67" s="89">
        <v>14496</v>
      </c>
      <c r="G67" s="90">
        <v>247</v>
      </c>
      <c r="H67" s="89">
        <v>1403</v>
      </c>
      <c r="I67" s="90">
        <v>116</v>
      </c>
      <c r="J67" s="90">
        <v>6</v>
      </c>
      <c r="K67" s="90" t="s">
        <v>17</v>
      </c>
      <c r="L67" s="90" t="s">
        <v>17</v>
      </c>
      <c r="M67" s="89">
        <v>3144</v>
      </c>
      <c r="N67" s="89">
        <v>1915</v>
      </c>
      <c r="O67" s="89">
        <v>39960</v>
      </c>
      <c r="P67" s="89">
        <v>77316</v>
      </c>
      <c r="Q67" s="55"/>
      <c r="R67" s="55"/>
      <c r="S67" s="15"/>
    </row>
    <row r="68" spans="1:19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55"/>
      <c r="R68" s="55"/>
      <c r="S68" s="15"/>
    </row>
    <row r="69" spans="1:19" ht="12.75">
      <c r="A69" s="15"/>
      <c r="B69" s="17" t="s">
        <v>1</v>
      </c>
      <c r="C69" s="17" t="s">
        <v>2</v>
      </c>
      <c r="D69" s="17" t="s">
        <v>3</v>
      </c>
      <c r="E69" s="17" t="s">
        <v>1</v>
      </c>
      <c r="F69" s="17" t="s">
        <v>3</v>
      </c>
      <c r="G69" s="17" t="s">
        <v>1</v>
      </c>
      <c r="H69" s="17" t="s">
        <v>3</v>
      </c>
      <c r="I69" s="17" t="s">
        <v>4</v>
      </c>
      <c r="J69" s="17" t="s">
        <v>5</v>
      </c>
      <c r="K69" s="17"/>
      <c r="L69" s="17" t="s">
        <v>1</v>
      </c>
      <c r="M69" s="17" t="s">
        <v>6</v>
      </c>
      <c r="N69" s="17" t="s">
        <v>7</v>
      </c>
      <c r="O69" s="17" t="s">
        <v>8</v>
      </c>
      <c r="P69" s="17"/>
      <c r="Q69" s="55"/>
      <c r="R69" s="55"/>
      <c r="S69" s="15"/>
    </row>
    <row r="70" spans="1:19" ht="12.75">
      <c r="A70" s="14" t="s">
        <v>229</v>
      </c>
      <c r="B70" s="17" t="s">
        <v>9</v>
      </c>
      <c r="C70" s="17" t="s">
        <v>9</v>
      </c>
      <c r="D70" s="17" t="s">
        <v>9</v>
      </c>
      <c r="E70" s="17" t="s">
        <v>10</v>
      </c>
      <c r="F70" s="17" t="s">
        <v>10</v>
      </c>
      <c r="G70" s="17" t="s">
        <v>11</v>
      </c>
      <c r="H70" s="17" t="s">
        <v>11</v>
      </c>
      <c r="I70" s="17" t="s">
        <v>12</v>
      </c>
      <c r="J70" s="17" t="s">
        <v>13</v>
      </c>
      <c r="K70" s="17" t="s">
        <v>149</v>
      </c>
      <c r="L70" s="17" t="s">
        <v>14</v>
      </c>
      <c r="M70" s="17" t="s">
        <v>15</v>
      </c>
      <c r="N70" s="17" t="s">
        <v>15</v>
      </c>
      <c r="O70" s="17" t="s">
        <v>15</v>
      </c>
      <c r="P70" s="17" t="s">
        <v>16</v>
      </c>
      <c r="Q70" s="55"/>
      <c r="R70" s="55"/>
      <c r="S70" s="15"/>
    </row>
    <row r="71" spans="1:19" ht="13.5">
      <c r="A71" s="68" t="s">
        <v>222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15"/>
    </row>
    <row r="72" spans="1:19" ht="12.75">
      <c r="A72" s="15" t="s">
        <v>179</v>
      </c>
      <c r="B72" s="26" t="s">
        <v>17</v>
      </c>
      <c r="C72" s="26" t="s">
        <v>17</v>
      </c>
      <c r="D72" s="26" t="s">
        <v>378</v>
      </c>
      <c r="E72" s="26" t="s">
        <v>17</v>
      </c>
      <c r="F72" s="26">
        <v>2</v>
      </c>
      <c r="G72" s="26" t="s">
        <v>17</v>
      </c>
      <c r="H72" s="26">
        <v>10</v>
      </c>
      <c r="I72" s="26" t="s">
        <v>17</v>
      </c>
      <c r="J72" s="26" t="s">
        <v>17</v>
      </c>
      <c r="K72" s="26" t="s">
        <v>17</v>
      </c>
      <c r="L72" s="26" t="s">
        <v>17</v>
      </c>
      <c r="M72" s="26" t="s">
        <v>17</v>
      </c>
      <c r="N72" s="26" t="s">
        <v>17</v>
      </c>
      <c r="O72" s="26" t="s">
        <v>17</v>
      </c>
      <c r="P72" s="26">
        <v>12</v>
      </c>
      <c r="Q72" s="75"/>
      <c r="R72" s="75"/>
      <c r="S72" s="72"/>
    </row>
    <row r="73" spans="1:19" ht="12.75">
      <c r="A73" s="15" t="s">
        <v>193</v>
      </c>
      <c r="B73" s="26">
        <v>7</v>
      </c>
      <c r="C73" s="26" t="s">
        <v>17</v>
      </c>
      <c r="D73" s="26" t="s">
        <v>17</v>
      </c>
      <c r="E73" s="26">
        <v>1</v>
      </c>
      <c r="F73" s="26">
        <v>4</v>
      </c>
      <c r="G73" s="26" t="s">
        <v>17</v>
      </c>
      <c r="H73" s="26" t="s">
        <v>17</v>
      </c>
      <c r="I73" s="26" t="s">
        <v>17</v>
      </c>
      <c r="J73" s="26" t="s">
        <v>17</v>
      </c>
      <c r="K73" s="26" t="s">
        <v>17</v>
      </c>
      <c r="L73" s="26" t="s">
        <v>17</v>
      </c>
      <c r="M73" s="26" t="s">
        <v>17</v>
      </c>
      <c r="N73" s="26" t="s">
        <v>17</v>
      </c>
      <c r="O73" s="26" t="s">
        <v>17</v>
      </c>
      <c r="P73" s="26">
        <v>12</v>
      </c>
      <c r="Q73" s="75"/>
      <c r="R73" s="75"/>
      <c r="S73" s="72"/>
    </row>
    <row r="74" spans="1:35" ht="13.5">
      <c r="A74" s="15" t="s">
        <v>71</v>
      </c>
      <c r="B74" s="26" t="s">
        <v>17</v>
      </c>
      <c r="C74" s="26" t="s">
        <v>17</v>
      </c>
      <c r="D74" s="26">
        <v>6</v>
      </c>
      <c r="E74" s="26" t="s">
        <v>17</v>
      </c>
      <c r="F74" s="26" t="s">
        <v>17</v>
      </c>
      <c r="G74" s="26" t="s">
        <v>17</v>
      </c>
      <c r="H74" s="26" t="s">
        <v>17</v>
      </c>
      <c r="I74" s="26" t="s">
        <v>17</v>
      </c>
      <c r="J74" s="26" t="s">
        <v>17</v>
      </c>
      <c r="K74" s="26" t="s">
        <v>17</v>
      </c>
      <c r="L74" s="26" t="s">
        <v>17</v>
      </c>
      <c r="M74" s="26" t="s">
        <v>17</v>
      </c>
      <c r="N74" s="26" t="s">
        <v>17</v>
      </c>
      <c r="O74" s="26" t="s">
        <v>17</v>
      </c>
      <c r="P74" s="26">
        <v>6</v>
      </c>
      <c r="Q74" s="71"/>
      <c r="R74" s="70"/>
      <c r="S74" s="72"/>
      <c r="U74" s="1"/>
      <c r="V74" s="1"/>
      <c r="W74" s="1"/>
      <c r="X74" s="1"/>
      <c r="Y74" s="1"/>
      <c r="AA74" s="1"/>
      <c r="AG74" s="1"/>
      <c r="AH74" s="1"/>
      <c r="AI74" s="1"/>
    </row>
    <row r="75" spans="1:35" ht="13.5">
      <c r="A75" s="15" t="s">
        <v>72</v>
      </c>
      <c r="B75" s="26">
        <v>319</v>
      </c>
      <c r="C75" s="26" t="s">
        <v>17</v>
      </c>
      <c r="D75" s="26" t="s">
        <v>17</v>
      </c>
      <c r="E75" s="26" t="s">
        <v>17</v>
      </c>
      <c r="F75" s="26">
        <v>11</v>
      </c>
      <c r="G75" s="26">
        <v>44</v>
      </c>
      <c r="H75" s="26">
        <v>48</v>
      </c>
      <c r="I75" s="26" t="s">
        <v>17</v>
      </c>
      <c r="J75" s="26" t="s">
        <v>17</v>
      </c>
      <c r="K75" s="26" t="s">
        <v>17</v>
      </c>
      <c r="L75" s="26" t="s">
        <v>17</v>
      </c>
      <c r="M75" s="26" t="s">
        <v>17</v>
      </c>
      <c r="N75" s="26" t="s">
        <v>17</v>
      </c>
      <c r="O75" s="26" t="s">
        <v>17</v>
      </c>
      <c r="P75" s="26">
        <v>422</v>
      </c>
      <c r="Q75" s="71"/>
      <c r="R75" s="70"/>
      <c r="S75" s="72"/>
      <c r="U75" s="1"/>
      <c r="V75" s="2"/>
      <c r="W75" s="1"/>
      <c r="X75" s="1"/>
      <c r="Y75" s="1"/>
      <c r="AA75" s="1"/>
      <c r="AG75" s="1"/>
      <c r="AH75" s="1"/>
      <c r="AI75" s="1"/>
    </row>
    <row r="76" spans="1:35" ht="13.5">
      <c r="A76" s="15" t="s">
        <v>73</v>
      </c>
      <c r="B76" s="26">
        <v>86</v>
      </c>
      <c r="C76" s="26" t="s">
        <v>17</v>
      </c>
      <c r="D76" s="26" t="s">
        <v>17</v>
      </c>
      <c r="E76" s="26" t="s">
        <v>17</v>
      </c>
      <c r="F76" s="26" t="s">
        <v>17</v>
      </c>
      <c r="G76" s="26" t="s">
        <v>17</v>
      </c>
      <c r="H76" s="26" t="s">
        <v>17</v>
      </c>
      <c r="I76" s="26" t="s">
        <v>17</v>
      </c>
      <c r="J76" s="26" t="s">
        <v>17</v>
      </c>
      <c r="K76" s="26" t="s">
        <v>17</v>
      </c>
      <c r="L76" s="26" t="s">
        <v>17</v>
      </c>
      <c r="M76" s="26" t="s">
        <v>17</v>
      </c>
      <c r="N76" s="26" t="s">
        <v>17</v>
      </c>
      <c r="O76" s="26" t="s">
        <v>17</v>
      </c>
      <c r="P76" s="26">
        <v>86</v>
      </c>
      <c r="Q76" s="71"/>
      <c r="R76" s="70"/>
      <c r="S76" s="72"/>
      <c r="U76" s="1"/>
      <c r="W76" s="1"/>
      <c r="X76" s="1"/>
      <c r="Y76" s="1"/>
      <c r="AA76" s="1"/>
      <c r="AG76" s="1"/>
      <c r="AH76" s="1"/>
      <c r="AI76" s="1"/>
    </row>
    <row r="77" spans="1:19" ht="12.75">
      <c r="A77" s="15" t="s">
        <v>74</v>
      </c>
      <c r="B77" s="26" t="s">
        <v>17</v>
      </c>
      <c r="C77" s="26" t="s">
        <v>17</v>
      </c>
      <c r="D77" s="26" t="s">
        <v>17</v>
      </c>
      <c r="E77" s="26" t="s">
        <v>17</v>
      </c>
      <c r="F77" s="26" t="s">
        <v>17</v>
      </c>
      <c r="G77" s="26" t="s">
        <v>17</v>
      </c>
      <c r="H77" s="26" t="s">
        <v>17</v>
      </c>
      <c r="I77" s="26" t="s">
        <v>17</v>
      </c>
      <c r="J77" s="26" t="s">
        <v>17</v>
      </c>
      <c r="K77" s="26" t="s">
        <v>17</v>
      </c>
      <c r="L77" s="26" t="s">
        <v>17</v>
      </c>
      <c r="M77" s="26">
        <v>1</v>
      </c>
      <c r="N77" s="26">
        <v>5</v>
      </c>
      <c r="O77" s="26">
        <v>20</v>
      </c>
      <c r="P77" s="26">
        <v>26</v>
      </c>
      <c r="Q77" s="15"/>
      <c r="R77" s="15"/>
      <c r="S77" s="15"/>
    </row>
    <row r="78" spans="1:19" ht="12.75">
      <c r="A78" s="15" t="s">
        <v>592</v>
      </c>
      <c r="B78" s="26" t="s">
        <v>17</v>
      </c>
      <c r="C78" s="26" t="s">
        <v>17</v>
      </c>
      <c r="D78" s="26" t="s">
        <v>17</v>
      </c>
      <c r="E78" s="26" t="s">
        <v>17</v>
      </c>
      <c r="F78" s="26" t="s">
        <v>17</v>
      </c>
      <c r="G78" s="26" t="s">
        <v>17</v>
      </c>
      <c r="H78" s="26">
        <v>13</v>
      </c>
      <c r="I78" s="26" t="s">
        <v>17</v>
      </c>
      <c r="J78" s="26" t="s">
        <v>17</v>
      </c>
      <c r="K78" s="26" t="s">
        <v>17</v>
      </c>
      <c r="L78" s="26" t="s">
        <v>17</v>
      </c>
      <c r="M78" s="26" t="s">
        <v>17</v>
      </c>
      <c r="N78" s="26" t="s">
        <v>17</v>
      </c>
      <c r="O78" s="26" t="s">
        <v>17</v>
      </c>
      <c r="P78" s="26">
        <v>13</v>
      </c>
      <c r="Q78" s="15"/>
      <c r="R78" s="15"/>
      <c r="S78" s="15"/>
    </row>
    <row r="79" spans="1:19" ht="12.75">
      <c r="A79" s="15" t="s">
        <v>180</v>
      </c>
      <c r="B79" s="26">
        <v>3</v>
      </c>
      <c r="C79" s="26" t="s">
        <v>17</v>
      </c>
      <c r="D79" s="26" t="s">
        <v>17</v>
      </c>
      <c r="E79" s="26" t="s">
        <v>17</v>
      </c>
      <c r="F79" s="26" t="s">
        <v>17</v>
      </c>
      <c r="G79" s="26" t="s">
        <v>17</v>
      </c>
      <c r="H79" s="26" t="s">
        <v>17</v>
      </c>
      <c r="I79" s="26" t="s">
        <v>17</v>
      </c>
      <c r="J79" s="26" t="s">
        <v>17</v>
      </c>
      <c r="K79" s="26" t="s">
        <v>17</v>
      </c>
      <c r="L79" s="26" t="s">
        <v>17</v>
      </c>
      <c r="M79" s="26" t="s">
        <v>17</v>
      </c>
      <c r="N79" s="26" t="s">
        <v>17</v>
      </c>
      <c r="O79" s="26" t="s">
        <v>17</v>
      </c>
      <c r="P79" s="26">
        <v>3</v>
      </c>
      <c r="Q79" s="18"/>
      <c r="R79" s="18"/>
      <c r="S79" s="15"/>
    </row>
    <row r="80" spans="1:19" ht="12.75">
      <c r="A80" s="15" t="s">
        <v>75</v>
      </c>
      <c r="B80" s="26" t="s">
        <v>17</v>
      </c>
      <c r="C80" s="26" t="s">
        <v>17</v>
      </c>
      <c r="D80" s="26">
        <v>307</v>
      </c>
      <c r="E80" s="26" t="s">
        <v>17</v>
      </c>
      <c r="F80" s="19">
        <v>1599</v>
      </c>
      <c r="G80" s="26" t="s">
        <v>17</v>
      </c>
      <c r="H80" s="26" t="s">
        <v>17</v>
      </c>
      <c r="I80" s="26" t="s">
        <v>17</v>
      </c>
      <c r="J80" s="26" t="s">
        <v>17</v>
      </c>
      <c r="K80" s="26" t="s">
        <v>17</v>
      </c>
      <c r="L80" s="26" t="s">
        <v>17</v>
      </c>
      <c r="M80" s="26" t="s">
        <v>17</v>
      </c>
      <c r="N80" s="26" t="s">
        <v>17</v>
      </c>
      <c r="O80" s="26" t="s">
        <v>17</v>
      </c>
      <c r="P80" s="19">
        <v>1906</v>
      </c>
      <c r="Q80" s="15"/>
      <c r="R80" s="15"/>
      <c r="S80" s="15"/>
    </row>
    <row r="81" spans="1:19" ht="12.75">
      <c r="A81" s="15" t="s">
        <v>76</v>
      </c>
      <c r="B81" s="26">
        <v>26</v>
      </c>
      <c r="C81" s="26" t="s">
        <v>17</v>
      </c>
      <c r="D81" s="26" t="s">
        <v>17</v>
      </c>
      <c r="E81" s="26" t="s">
        <v>17</v>
      </c>
      <c r="F81" s="26" t="s">
        <v>17</v>
      </c>
      <c r="G81" s="26" t="s">
        <v>17</v>
      </c>
      <c r="H81" s="26" t="s">
        <v>17</v>
      </c>
      <c r="I81" s="26" t="s">
        <v>17</v>
      </c>
      <c r="J81" s="26" t="s">
        <v>17</v>
      </c>
      <c r="K81" s="26" t="s">
        <v>17</v>
      </c>
      <c r="L81" s="26" t="s">
        <v>17</v>
      </c>
      <c r="M81" s="26" t="s">
        <v>17</v>
      </c>
      <c r="N81" s="26" t="s">
        <v>17</v>
      </c>
      <c r="O81" s="26" t="s">
        <v>17</v>
      </c>
      <c r="P81" s="26">
        <v>26</v>
      </c>
      <c r="Q81" s="55"/>
      <c r="R81" s="55"/>
      <c r="S81" s="15"/>
    </row>
    <row r="82" spans="1:19" ht="12.75">
      <c r="A82" s="15" t="s">
        <v>77</v>
      </c>
      <c r="B82" s="26" t="s">
        <v>17</v>
      </c>
      <c r="C82" s="26" t="s">
        <v>17</v>
      </c>
      <c r="D82" s="26" t="s">
        <v>17</v>
      </c>
      <c r="E82" s="26" t="s">
        <v>17</v>
      </c>
      <c r="F82" s="26" t="s">
        <v>17</v>
      </c>
      <c r="G82" s="26" t="s">
        <v>17</v>
      </c>
      <c r="H82" s="26" t="s">
        <v>17</v>
      </c>
      <c r="I82" s="26">
        <v>5</v>
      </c>
      <c r="J82" s="26" t="s">
        <v>17</v>
      </c>
      <c r="K82" s="26" t="s">
        <v>17</v>
      </c>
      <c r="L82" s="26" t="s">
        <v>17</v>
      </c>
      <c r="M82" s="26" t="s">
        <v>17</v>
      </c>
      <c r="N82" s="26" t="s">
        <v>17</v>
      </c>
      <c r="O82" s="26" t="s">
        <v>17</v>
      </c>
      <c r="P82" s="26">
        <v>5</v>
      </c>
      <c r="Q82" s="55"/>
      <c r="R82" s="55"/>
      <c r="S82" s="15"/>
    </row>
    <row r="83" spans="1:19" ht="12.75">
      <c r="A83" s="15" t="s">
        <v>78</v>
      </c>
      <c r="B83" s="26" t="s">
        <v>17</v>
      </c>
      <c r="C83" s="26" t="s">
        <v>17</v>
      </c>
      <c r="D83" s="26" t="s">
        <v>17</v>
      </c>
      <c r="E83" s="26" t="s">
        <v>17</v>
      </c>
      <c r="F83" s="26" t="s">
        <v>17</v>
      </c>
      <c r="G83" s="26" t="s">
        <v>17</v>
      </c>
      <c r="H83" s="26" t="s">
        <v>17</v>
      </c>
      <c r="I83" s="26" t="s">
        <v>17</v>
      </c>
      <c r="J83" s="26" t="s">
        <v>17</v>
      </c>
      <c r="K83" s="26" t="s">
        <v>17</v>
      </c>
      <c r="L83" s="26" t="s">
        <v>17</v>
      </c>
      <c r="M83" s="26" t="s">
        <v>17</v>
      </c>
      <c r="N83" s="26" t="s">
        <v>17</v>
      </c>
      <c r="O83" s="26">
        <v>12</v>
      </c>
      <c r="P83" s="26">
        <v>12</v>
      </c>
      <c r="Q83" s="55"/>
      <c r="R83" s="55"/>
      <c r="S83" s="15"/>
    </row>
    <row r="84" spans="1:19" ht="12.75">
      <c r="A84" s="15" t="s">
        <v>79</v>
      </c>
      <c r="B84" s="26">
        <v>49</v>
      </c>
      <c r="C84" s="26" t="s">
        <v>17</v>
      </c>
      <c r="D84" s="26" t="s">
        <v>17</v>
      </c>
      <c r="E84" s="26" t="s">
        <v>17</v>
      </c>
      <c r="F84" s="26" t="s">
        <v>17</v>
      </c>
      <c r="G84" s="26" t="s">
        <v>17</v>
      </c>
      <c r="H84" s="26" t="s">
        <v>17</v>
      </c>
      <c r="I84" s="26" t="s">
        <v>17</v>
      </c>
      <c r="J84" s="26" t="s">
        <v>17</v>
      </c>
      <c r="K84" s="26" t="s">
        <v>17</v>
      </c>
      <c r="L84" s="26" t="s">
        <v>17</v>
      </c>
      <c r="M84" s="26" t="s">
        <v>17</v>
      </c>
      <c r="N84" s="26" t="s">
        <v>17</v>
      </c>
      <c r="O84" s="26" t="s">
        <v>17</v>
      </c>
      <c r="P84" s="26">
        <v>49</v>
      </c>
      <c r="Q84" s="55"/>
      <c r="R84" s="55"/>
      <c r="S84" s="15"/>
    </row>
    <row r="85" spans="1:19" ht="12.75">
      <c r="A85" s="15" t="s">
        <v>80</v>
      </c>
      <c r="B85" s="26" t="s">
        <v>17</v>
      </c>
      <c r="C85" s="26">
        <v>742</v>
      </c>
      <c r="D85" s="26" t="s">
        <v>17</v>
      </c>
      <c r="E85" s="26" t="s">
        <v>17</v>
      </c>
      <c r="F85" s="26" t="s">
        <v>17</v>
      </c>
      <c r="G85" s="26" t="s">
        <v>17</v>
      </c>
      <c r="H85" s="26" t="s">
        <v>17</v>
      </c>
      <c r="I85" s="26" t="s">
        <v>17</v>
      </c>
      <c r="J85" s="26" t="s">
        <v>17</v>
      </c>
      <c r="K85" s="26" t="s">
        <v>17</v>
      </c>
      <c r="L85" s="26" t="s">
        <v>17</v>
      </c>
      <c r="M85" s="26" t="s">
        <v>17</v>
      </c>
      <c r="N85" s="26" t="s">
        <v>17</v>
      </c>
      <c r="O85" s="26" t="s">
        <v>17</v>
      </c>
      <c r="P85" s="26">
        <v>742</v>
      </c>
      <c r="Q85" s="55"/>
      <c r="R85" s="55"/>
      <c r="S85" s="15"/>
    </row>
    <row r="86" spans="1:35" ht="12.75">
      <c r="A86" s="15" t="s">
        <v>81</v>
      </c>
      <c r="B86" s="26">
        <v>126</v>
      </c>
      <c r="C86" s="26">
        <v>33</v>
      </c>
      <c r="D86" s="26" t="s">
        <v>17</v>
      </c>
      <c r="E86" s="26" t="s">
        <v>17</v>
      </c>
      <c r="F86" s="26" t="s">
        <v>17</v>
      </c>
      <c r="G86" s="26" t="s">
        <v>17</v>
      </c>
      <c r="H86" s="26" t="s">
        <v>17</v>
      </c>
      <c r="I86" s="26" t="s">
        <v>17</v>
      </c>
      <c r="J86" s="26" t="s">
        <v>17</v>
      </c>
      <c r="K86" s="26" t="s">
        <v>17</v>
      </c>
      <c r="L86" s="26" t="s">
        <v>17</v>
      </c>
      <c r="M86" s="26" t="s">
        <v>17</v>
      </c>
      <c r="N86" s="26" t="s">
        <v>17</v>
      </c>
      <c r="O86" s="26" t="s">
        <v>17</v>
      </c>
      <c r="P86" s="26">
        <v>159</v>
      </c>
      <c r="Q86" s="55"/>
      <c r="R86" s="55"/>
      <c r="S86" s="15"/>
      <c r="Y86" s="1"/>
      <c r="AI86" s="1"/>
    </row>
    <row r="87" spans="1:19" ht="12.75">
      <c r="A87" s="15" t="s">
        <v>82</v>
      </c>
      <c r="B87" s="19">
        <v>1092</v>
      </c>
      <c r="C87" s="26" t="s">
        <v>17</v>
      </c>
      <c r="D87" s="26" t="s">
        <v>17</v>
      </c>
      <c r="E87" s="26">
        <v>100</v>
      </c>
      <c r="F87" s="26">
        <v>31</v>
      </c>
      <c r="G87" s="26">
        <v>97</v>
      </c>
      <c r="H87" s="26">
        <v>52</v>
      </c>
      <c r="I87" s="26" t="s">
        <v>17</v>
      </c>
      <c r="J87" s="26" t="s">
        <v>17</v>
      </c>
      <c r="K87" s="26" t="s">
        <v>17</v>
      </c>
      <c r="L87" s="26" t="s">
        <v>17</v>
      </c>
      <c r="M87" s="26" t="s">
        <v>17</v>
      </c>
      <c r="N87" s="26" t="s">
        <v>17</v>
      </c>
      <c r="O87" s="26" t="s">
        <v>17</v>
      </c>
      <c r="P87" s="19">
        <v>1372</v>
      </c>
      <c r="Q87" s="55"/>
      <c r="R87" s="55"/>
      <c r="S87" s="15"/>
    </row>
    <row r="88" spans="1:19" ht="12.75">
      <c r="A88" s="15" t="s">
        <v>83</v>
      </c>
      <c r="B88" s="26">
        <v>70</v>
      </c>
      <c r="C88" s="26" t="s">
        <v>17</v>
      </c>
      <c r="D88" s="26" t="s">
        <v>17</v>
      </c>
      <c r="E88" s="26" t="s">
        <v>17</v>
      </c>
      <c r="F88" s="26">
        <v>25</v>
      </c>
      <c r="G88" s="26" t="s">
        <v>17</v>
      </c>
      <c r="H88" s="26">
        <v>14</v>
      </c>
      <c r="I88" s="26">
        <v>2</v>
      </c>
      <c r="J88" s="26" t="s">
        <v>17</v>
      </c>
      <c r="K88" s="26" t="s">
        <v>17</v>
      </c>
      <c r="L88" s="26" t="s">
        <v>17</v>
      </c>
      <c r="M88" s="26" t="s">
        <v>17</v>
      </c>
      <c r="N88" s="26" t="s">
        <v>17</v>
      </c>
      <c r="O88" s="26" t="s">
        <v>17</v>
      </c>
      <c r="P88" s="26">
        <v>111</v>
      </c>
      <c r="Q88" s="55"/>
      <c r="R88" s="55"/>
      <c r="S88" s="15"/>
    </row>
    <row r="89" spans="1:19" ht="12.75">
      <c r="A89" s="15" t="s">
        <v>84</v>
      </c>
      <c r="B89" s="26">
        <v>73</v>
      </c>
      <c r="C89" s="26" t="s">
        <v>17</v>
      </c>
      <c r="D89" s="26">
        <v>327</v>
      </c>
      <c r="E89" s="26" t="s">
        <v>17</v>
      </c>
      <c r="F89" s="26">
        <v>174</v>
      </c>
      <c r="G89" s="26" t="s">
        <v>17</v>
      </c>
      <c r="H89" s="26">
        <v>15</v>
      </c>
      <c r="I89" s="26" t="s">
        <v>17</v>
      </c>
      <c r="J89" s="26" t="s">
        <v>17</v>
      </c>
      <c r="K89" s="26" t="s">
        <v>17</v>
      </c>
      <c r="L89" s="26" t="s">
        <v>17</v>
      </c>
      <c r="M89" s="26" t="s">
        <v>17</v>
      </c>
      <c r="N89" s="26" t="s">
        <v>17</v>
      </c>
      <c r="O89" s="26" t="s">
        <v>17</v>
      </c>
      <c r="P89" s="26">
        <v>589</v>
      </c>
      <c r="Q89" s="55"/>
      <c r="R89" s="28"/>
      <c r="S89" s="15"/>
    </row>
    <row r="90" spans="1:19" ht="12.75">
      <c r="A90" s="15" t="s">
        <v>85</v>
      </c>
      <c r="B90" s="26">
        <v>112</v>
      </c>
      <c r="C90" s="26" t="s">
        <v>17</v>
      </c>
      <c r="D90" s="26" t="s">
        <v>17</v>
      </c>
      <c r="E90" s="26" t="s">
        <v>17</v>
      </c>
      <c r="F90" s="26" t="s">
        <v>17</v>
      </c>
      <c r="G90" s="26" t="s">
        <v>17</v>
      </c>
      <c r="H90" s="26" t="s">
        <v>17</v>
      </c>
      <c r="I90" s="26" t="s">
        <v>17</v>
      </c>
      <c r="J90" s="26" t="s">
        <v>17</v>
      </c>
      <c r="K90" s="26" t="s">
        <v>17</v>
      </c>
      <c r="L90" s="26" t="s">
        <v>17</v>
      </c>
      <c r="M90" s="26" t="s">
        <v>17</v>
      </c>
      <c r="N90" s="26" t="s">
        <v>17</v>
      </c>
      <c r="O90" s="26" t="s">
        <v>17</v>
      </c>
      <c r="P90" s="26">
        <v>112</v>
      </c>
      <c r="Q90" s="55"/>
      <c r="R90" s="55"/>
      <c r="S90" s="15"/>
    </row>
    <row r="91" spans="1:19" ht="12.75">
      <c r="A91" s="15" t="s">
        <v>86</v>
      </c>
      <c r="B91" s="26" t="s">
        <v>17</v>
      </c>
      <c r="C91" s="26" t="s">
        <v>17</v>
      </c>
      <c r="D91" s="26" t="s">
        <v>17</v>
      </c>
      <c r="E91" s="26">
        <v>12</v>
      </c>
      <c r="F91" s="26" t="s">
        <v>17</v>
      </c>
      <c r="G91" s="26">
        <v>2</v>
      </c>
      <c r="H91" s="26" t="s">
        <v>17</v>
      </c>
      <c r="I91" s="26" t="s">
        <v>17</v>
      </c>
      <c r="J91" s="26" t="s">
        <v>17</v>
      </c>
      <c r="K91" s="26" t="s">
        <v>17</v>
      </c>
      <c r="L91" s="26" t="s">
        <v>17</v>
      </c>
      <c r="M91" s="26" t="s">
        <v>17</v>
      </c>
      <c r="N91" s="26" t="s">
        <v>17</v>
      </c>
      <c r="O91" s="26" t="s">
        <v>17</v>
      </c>
      <c r="P91" s="26">
        <v>14</v>
      </c>
      <c r="Q91" s="55"/>
      <c r="R91" s="55"/>
      <c r="S91" s="15"/>
    </row>
    <row r="92" spans="1:19" ht="12.75">
      <c r="A92" s="15" t="s">
        <v>87</v>
      </c>
      <c r="B92" s="26">
        <v>26</v>
      </c>
      <c r="C92" s="26" t="s">
        <v>17</v>
      </c>
      <c r="D92" s="26" t="s">
        <v>17</v>
      </c>
      <c r="E92" s="26" t="s">
        <v>17</v>
      </c>
      <c r="F92" s="26" t="s">
        <v>17</v>
      </c>
      <c r="G92" s="26" t="s">
        <v>17</v>
      </c>
      <c r="H92" s="26" t="s">
        <v>17</v>
      </c>
      <c r="I92" s="26" t="s">
        <v>17</v>
      </c>
      <c r="J92" s="26" t="s">
        <v>17</v>
      </c>
      <c r="K92" s="26" t="s">
        <v>17</v>
      </c>
      <c r="L92" s="26" t="s">
        <v>17</v>
      </c>
      <c r="M92" s="26" t="s">
        <v>17</v>
      </c>
      <c r="N92" s="26" t="s">
        <v>17</v>
      </c>
      <c r="O92" s="26" t="s">
        <v>17</v>
      </c>
      <c r="P92" s="26">
        <v>26</v>
      </c>
      <c r="Q92" s="55"/>
      <c r="R92" s="55"/>
      <c r="S92" s="15"/>
    </row>
    <row r="93" spans="1:35" ht="12.75">
      <c r="A93" s="15" t="s">
        <v>88</v>
      </c>
      <c r="B93" s="26" t="s">
        <v>17</v>
      </c>
      <c r="C93" s="26" t="s">
        <v>17</v>
      </c>
      <c r="D93" s="26">
        <v>35</v>
      </c>
      <c r="E93" s="26" t="s">
        <v>17</v>
      </c>
      <c r="F93" s="26">
        <v>90</v>
      </c>
      <c r="G93" s="26" t="s">
        <v>17</v>
      </c>
      <c r="H93" s="26" t="s">
        <v>17</v>
      </c>
      <c r="I93" s="26" t="s">
        <v>17</v>
      </c>
      <c r="J93" s="26" t="s">
        <v>17</v>
      </c>
      <c r="K93" s="26" t="s">
        <v>17</v>
      </c>
      <c r="L93" s="26" t="s">
        <v>17</v>
      </c>
      <c r="M93" s="26" t="s">
        <v>17</v>
      </c>
      <c r="N93" s="26" t="s">
        <v>17</v>
      </c>
      <c r="O93" s="26" t="s">
        <v>17</v>
      </c>
      <c r="P93" s="26">
        <v>125</v>
      </c>
      <c r="Q93" s="55"/>
      <c r="R93" s="55"/>
      <c r="S93" s="15"/>
      <c r="U93" s="1"/>
      <c r="AI93" s="1"/>
    </row>
    <row r="94" spans="1:19" ht="12.75">
      <c r="A94" s="15" t="s">
        <v>89</v>
      </c>
      <c r="B94" s="26" t="s">
        <v>17</v>
      </c>
      <c r="C94" s="26" t="s">
        <v>17</v>
      </c>
      <c r="D94" s="26">
        <v>134</v>
      </c>
      <c r="E94" s="26" t="s">
        <v>17</v>
      </c>
      <c r="F94" s="26">
        <v>180</v>
      </c>
      <c r="G94" s="26" t="s">
        <v>17</v>
      </c>
      <c r="H94" s="26" t="s">
        <v>17</v>
      </c>
      <c r="I94" s="26" t="s">
        <v>17</v>
      </c>
      <c r="J94" s="26" t="s">
        <v>17</v>
      </c>
      <c r="K94" s="26" t="s">
        <v>17</v>
      </c>
      <c r="L94" s="26" t="s">
        <v>17</v>
      </c>
      <c r="M94" s="26" t="s">
        <v>17</v>
      </c>
      <c r="N94" s="26" t="s">
        <v>17</v>
      </c>
      <c r="O94" s="26" t="s">
        <v>17</v>
      </c>
      <c r="P94" s="26">
        <v>315</v>
      </c>
      <c r="Q94" s="55"/>
      <c r="R94" s="55"/>
      <c r="S94" s="15"/>
    </row>
    <row r="95" spans="1:19" ht="12.75">
      <c r="A95" s="15" t="s">
        <v>90</v>
      </c>
      <c r="B95" s="26" t="s">
        <v>17</v>
      </c>
      <c r="C95" s="26" t="s">
        <v>17</v>
      </c>
      <c r="D95" s="26">
        <v>938</v>
      </c>
      <c r="E95" s="26" t="s">
        <v>17</v>
      </c>
      <c r="F95" s="19">
        <v>1576</v>
      </c>
      <c r="G95" s="26" t="s">
        <v>17</v>
      </c>
      <c r="H95" s="26" t="s">
        <v>17</v>
      </c>
      <c r="I95" s="26" t="s">
        <v>17</v>
      </c>
      <c r="J95" s="26" t="s">
        <v>17</v>
      </c>
      <c r="K95" s="26" t="s">
        <v>17</v>
      </c>
      <c r="L95" s="26" t="s">
        <v>17</v>
      </c>
      <c r="M95" s="26" t="s">
        <v>17</v>
      </c>
      <c r="N95" s="26" t="s">
        <v>17</v>
      </c>
      <c r="O95" s="26" t="s">
        <v>17</v>
      </c>
      <c r="P95" s="19">
        <v>2514</v>
      </c>
      <c r="Q95" s="55"/>
      <c r="R95" s="55"/>
      <c r="S95" s="15"/>
    </row>
    <row r="96" spans="1:19" ht="12.75">
      <c r="A96" s="15" t="s">
        <v>178</v>
      </c>
      <c r="B96" s="26" t="s">
        <v>17</v>
      </c>
      <c r="C96" s="26" t="s">
        <v>17</v>
      </c>
      <c r="D96" s="26" t="s">
        <v>17</v>
      </c>
      <c r="E96" s="26" t="s">
        <v>17</v>
      </c>
      <c r="F96" s="26" t="s">
        <v>17</v>
      </c>
      <c r="G96" s="26" t="s">
        <v>17</v>
      </c>
      <c r="H96" s="26" t="s">
        <v>17</v>
      </c>
      <c r="I96" s="26">
        <v>36</v>
      </c>
      <c r="J96" s="26" t="s">
        <v>17</v>
      </c>
      <c r="K96" s="26" t="s">
        <v>17</v>
      </c>
      <c r="L96" s="26" t="s">
        <v>17</v>
      </c>
      <c r="M96" s="26" t="s">
        <v>17</v>
      </c>
      <c r="N96" s="26" t="s">
        <v>17</v>
      </c>
      <c r="O96" s="26" t="s">
        <v>17</v>
      </c>
      <c r="P96" s="26">
        <v>36</v>
      </c>
      <c r="Q96" s="55"/>
      <c r="R96" s="55"/>
      <c r="S96" s="15"/>
    </row>
    <row r="97" spans="1:19" ht="12.75">
      <c r="A97" s="15" t="s">
        <v>91</v>
      </c>
      <c r="B97" s="26">
        <v>3</v>
      </c>
      <c r="C97" s="26" t="s">
        <v>17</v>
      </c>
      <c r="D97" s="26" t="s">
        <v>17</v>
      </c>
      <c r="E97" s="26" t="s">
        <v>17</v>
      </c>
      <c r="F97" s="26" t="s">
        <v>17</v>
      </c>
      <c r="G97" s="26" t="s">
        <v>17</v>
      </c>
      <c r="H97" s="26" t="s">
        <v>17</v>
      </c>
      <c r="I97" s="26">
        <v>12</v>
      </c>
      <c r="J97" s="26" t="s">
        <v>17</v>
      </c>
      <c r="K97" s="26" t="s">
        <v>17</v>
      </c>
      <c r="L97" s="26" t="s">
        <v>17</v>
      </c>
      <c r="M97" s="26">
        <v>759</v>
      </c>
      <c r="N97" s="26">
        <v>174</v>
      </c>
      <c r="O97" s="19">
        <v>3357</v>
      </c>
      <c r="P97" s="19">
        <v>4305</v>
      </c>
      <c r="Q97" s="55"/>
      <c r="R97" s="55"/>
      <c r="S97" s="15"/>
    </row>
    <row r="98" spans="1:19" ht="12.75">
      <c r="A98" s="15" t="s">
        <v>92</v>
      </c>
      <c r="B98" s="26" t="s">
        <v>17</v>
      </c>
      <c r="C98" s="26" t="s">
        <v>17</v>
      </c>
      <c r="D98" s="26" t="s">
        <v>17</v>
      </c>
      <c r="E98" s="26" t="s">
        <v>17</v>
      </c>
      <c r="F98" s="26" t="s">
        <v>17</v>
      </c>
      <c r="G98" s="26" t="s">
        <v>17</v>
      </c>
      <c r="H98" s="26" t="s">
        <v>17</v>
      </c>
      <c r="I98" s="26" t="s">
        <v>17</v>
      </c>
      <c r="J98" s="26" t="s">
        <v>17</v>
      </c>
      <c r="K98" s="26" t="s">
        <v>17</v>
      </c>
      <c r="L98" s="26" t="s">
        <v>17</v>
      </c>
      <c r="M98" s="26">
        <v>104</v>
      </c>
      <c r="N98" s="26">
        <v>14</v>
      </c>
      <c r="O98" s="26">
        <v>183</v>
      </c>
      <c r="P98" s="26">
        <v>300</v>
      </c>
      <c r="Q98" s="55"/>
      <c r="R98" s="55"/>
      <c r="S98" s="15"/>
    </row>
    <row r="99" spans="1:19" ht="12.75">
      <c r="A99" s="15" t="s">
        <v>93</v>
      </c>
      <c r="B99" s="26">
        <v>148</v>
      </c>
      <c r="C99" s="26" t="s">
        <v>17</v>
      </c>
      <c r="D99" s="26">
        <v>44</v>
      </c>
      <c r="E99" s="26" t="s">
        <v>17</v>
      </c>
      <c r="F99" s="26">
        <v>103</v>
      </c>
      <c r="G99" s="26">
        <v>11</v>
      </c>
      <c r="H99" s="26">
        <v>3</v>
      </c>
      <c r="I99" s="26" t="s">
        <v>17</v>
      </c>
      <c r="J99" s="26" t="s">
        <v>17</v>
      </c>
      <c r="K99" s="26" t="s">
        <v>17</v>
      </c>
      <c r="L99" s="26" t="s">
        <v>17</v>
      </c>
      <c r="M99" s="26" t="s">
        <v>17</v>
      </c>
      <c r="N99" s="26" t="s">
        <v>17</v>
      </c>
      <c r="O99" s="26" t="s">
        <v>17</v>
      </c>
      <c r="P99" s="26">
        <v>309</v>
      </c>
      <c r="Q99" s="55"/>
      <c r="R99" s="55"/>
      <c r="S99" s="15"/>
    </row>
    <row r="100" spans="1:19" ht="12.75">
      <c r="A100" s="15" t="s">
        <v>94</v>
      </c>
      <c r="B100" s="26" t="s">
        <v>17</v>
      </c>
      <c r="C100" s="26" t="s">
        <v>17</v>
      </c>
      <c r="D100" s="26">
        <v>69</v>
      </c>
      <c r="E100" s="26" t="s">
        <v>17</v>
      </c>
      <c r="F100" s="26">
        <v>137</v>
      </c>
      <c r="G100" s="26" t="s">
        <v>17</v>
      </c>
      <c r="H100" s="26" t="s">
        <v>17</v>
      </c>
      <c r="I100" s="26" t="s">
        <v>17</v>
      </c>
      <c r="J100" s="26" t="s">
        <v>17</v>
      </c>
      <c r="K100" s="26" t="s">
        <v>17</v>
      </c>
      <c r="L100" s="26" t="s">
        <v>17</v>
      </c>
      <c r="M100" s="26" t="s">
        <v>17</v>
      </c>
      <c r="N100" s="26" t="s">
        <v>17</v>
      </c>
      <c r="O100" s="26" t="s">
        <v>17</v>
      </c>
      <c r="P100" s="26">
        <v>207</v>
      </c>
      <c r="Q100" s="55"/>
      <c r="R100" s="55"/>
      <c r="S100" s="15"/>
    </row>
    <row r="101" spans="1:19" ht="12.75">
      <c r="A101" s="15" t="s">
        <v>95</v>
      </c>
      <c r="B101" s="26">
        <v>327</v>
      </c>
      <c r="C101" s="26" t="s">
        <v>17</v>
      </c>
      <c r="D101" s="26">
        <v>81</v>
      </c>
      <c r="E101" s="26">
        <v>53</v>
      </c>
      <c r="F101" s="26">
        <v>188</v>
      </c>
      <c r="G101" s="26">
        <v>2</v>
      </c>
      <c r="H101" s="26">
        <v>9</v>
      </c>
      <c r="I101" s="26" t="s">
        <v>17</v>
      </c>
      <c r="J101" s="26" t="s">
        <v>17</v>
      </c>
      <c r="K101" s="26" t="s">
        <v>17</v>
      </c>
      <c r="L101" s="26" t="s">
        <v>17</v>
      </c>
      <c r="M101" s="26" t="s">
        <v>17</v>
      </c>
      <c r="N101" s="26" t="s">
        <v>17</v>
      </c>
      <c r="O101" s="26" t="s">
        <v>17</v>
      </c>
      <c r="P101" s="26">
        <v>660</v>
      </c>
      <c r="Q101" s="55"/>
      <c r="R101" s="55"/>
      <c r="S101" s="15"/>
    </row>
    <row r="102" spans="1:35" ht="12.75">
      <c r="A102" s="15" t="s">
        <v>96</v>
      </c>
      <c r="B102" s="19">
        <v>9173</v>
      </c>
      <c r="C102" s="26">
        <v>397</v>
      </c>
      <c r="D102" s="19">
        <v>3317</v>
      </c>
      <c r="E102" s="26">
        <v>766</v>
      </c>
      <c r="F102" s="19">
        <v>5802</v>
      </c>
      <c r="G102" s="26">
        <v>377</v>
      </c>
      <c r="H102" s="26">
        <v>524</v>
      </c>
      <c r="I102" s="26">
        <v>492</v>
      </c>
      <c r="J102" s="26">
        <v>53</v>
      </c>
      <c r="K102" s="26">
        <v>13</v>
      </c>
      <c r="L102" s="26">
        <v>1</v>
      </c>
      <c r="M102" s="26">
        <v>383</v>
      </c>
      <c r="N102" s="26">
        <v>242</v>
      </c>
      <c r="O102" s="19">
        <v>1843</v>
      </c>
      <c r="P102" s="19">
        <v>23384</v>
      </c>
      <c r="Q102" s="55"/>
      <c r="R102" s="55"/>
      <c r="S102" s="15"/>
      <c r="Y102" s="1"/>
      <c r="AI102" s="1"/>
    </row>
    <row r="103" spans="1:19" ht="12.75">
      <c r="A103" s="15" t="s">
        <v>97</v>
      </c>
      <c r="B103" s="26">
        <v>9</v>
      </c>
      <c r="C103" s="26" t="s">
        <v>17</v>
      </c>
      <c r="D103" s="26">
        <v>0</v>
      </c>
      <c r="E103" s="26">
        <v>1</v>
      </c>
      <c r="F103" s="26">
        <v>5</v>
      </c>
      <c r="G103" s="26" t="s">
        <v>17</v>
      </c>
      <c r="H103" s="26" t="s">
        <v>17</v>
      </c>
      <c r="I103" s="26" t="s">
        <v>17</v>
      </c>
      <c r="J103" s="26" t="s">
        <v>17</v>
      </c>
      <c r="K103" s="26" t="s">
        <v>17</v>
      </c>
      <c r="L103" s="26" t="s">
        <v>17</v>
      </c>
      <c r="M103" s="26" t="s">
        <v>17</v>
      </c>
      <c r="N103" s="26" t="s">
        <v>17</v>
      </c>
      <c r="O103" s="26" t="s">
        <v>17</v>
      </c>
      <c r="P103" s="26">
        <v>15</v>
      </c>
      <c r="Q103" s="55"/>
      <c r="R103" s="55"/>
      <c r="S103" s="15"/>
    </row>
    <row r="104" spans="1:35" ht="12.75">
      <c r="A104" s="15" t="s">
        <v>183</v>
      </c>
      <c r="B104" s="26" t="s">
        <v>17</v>
      </c>
      <c r="C104" s="26" t="s">
        <v>17</v>
      </c>
      <c r="D104" s="26" t="s">
        <v>17</v>
      </c>
      <c r="E104" s="26" t="s">
        <v>17</v>
      </c>
      <c r="F104" s="26">
        <v>0</v>
      </c>
      <c r="G104" s="26" t="s">
        <v>17</v>
      </c>
      <c r="H104" s="26" t="s">
        <v>17</v>
      </c>
      <c r="I104" s="26" t="s">
        <v>17</v>
      </c>
      <c r="J104" s="26" t="s">
        <v>17</v>
      </c>
      <c r="K104" s="26" t="s">
        <v>17</v>
      </c>
      <c r="L104" s="26" t="s">
        <v>17</v>
      </c>
      <c r="M104" s="26" t="s">
        <v>17</v>
      </c>
      <c r="N104" s="26" t="s">
        <v>17</v>
      </c>
      <c r="O104" s="26" t="s">
        <v>17</v>
      </c>
      <c r="P104" s="26">
        <v>0</v>
      </c>
      <c r="Q104" s="55"/>
      <c r="R104" s="55"/>
      <c r="S104" s="15"/>
      <c r="AH104" s="1"/>
      <c r="AI104" s="1"/>
    </row>
    <row r="105" spans="1:19" ht="12.75">
      <c r="A105" s="15" t="s">
        <v>98</v>
      </c>
      <c r="B105" s="26">
        <v>339</v>
      </c>
      <c r="C105" s="26" t="s">
        <v>17</v>
      </c>
      <c r="D105" s="19">
        <v>3556</v>
      </c>
      <c r="E105" s="26" t="s">
        <v>17</v>
      </c>
      <c r="F105" s="19">
        <v>7726</v>
      </c>
      <c r="G105" s="26" t="s">
        <v>17</v>
      </c>
      <c r="H105" s="26" t="s">
        <v>17</v>
      </c>
      <c r="I105" s="26" t="s">
        <v>17</v>
      </c>
      <c r="J105" s="26" t="s">
        <v>17</v>
      </c>
      <c r="K105" s="26" t="s">
        <v>17</v>
      </c>
      <c r="L105" s="26" t="s">
        <v>17</v>
      </c>
      <c r="M105" s="26" t="s">
        <v>17</v>
      </c>
      <c r="N105" s="26" t="s">
        <v>17</v>
      </c>
      <c r="O105" s="26" t="s">
        <v>17</v>
      </c>
      <c r="P105" s="19">
        <v>11620</v>
      </c>
      <c r="Q105" s="55"/>
      <c r="R105" s="28"/>
      <c r="S105" s="15"/>
    </row>
    <row r="106" spans="1:20" ht="12.75">
      <c r="A106" s="15" t="s">
        <v>99</v>
      </c>
      <c r="B106" s="26" t="s">
        <v>17</v>
      </c>
      <c r="C106" s="26" t="s">
        <v>17</v>
      </c>
      <c r="D106" s="26">
        <v>933</v>
      </c>
      <c r="E106" s="26" t="s">
        <v>17</v>
      </c>
      <c r="F106" s="19">
        <v>1331</v>
      </c>
      <c r="G106" s="26" t="s">
        <v>17</v>
      </c>
      <c r="H106" s="26" t="s">
        <v>17</v>
      </c>
      <c r="I106" s="26" t="s">
        <v>17</v>
      </c>
      <c r="J106" s="26" t="s">
        <v>17</v>
      </c>
      <c r="K106" s="26" t="s">
        <v>17</v>
      </c>
      <c r="L106" s="26" t="s">
        <v>17</v>
      </c>
      <c r="M106" s="26" t="s">
        <v>17</v>
      </c>
      <c r="N106" s="26" t="s">
        <v>17</v>
      </c>
      <c r="O106" s="26" t="s">
        <v>17</v>
      </c>
      <c r="P106" s="19">
        <v>2264</v>
      </c>
      <c r="Q106" s="55"/>
      <c r="R106" s="55"/>
      <c r="S106" s="15"/>
      <c r="T106" s="6"/>
    </row>
    <row r="107" spans="1:19" ht="12.75">
      <c r="A107" s="15" t="s">
        <v>100</v>
      </c>
      <c r="B107" s="26" t="s">
        <v>17</v>
      </c>
      <c r="C107" s="26" t="s">
        <v>17</v>
      </c>
      <c r="D107" s="26" t="s">
        <v>17</v>
      </c>
      <c r="E107" s="26" t="s">
        <v>17</v>
      </c>
      <c r="F107" s="26">
        <v>81</v>
      </c>
      <c r="G107" s="26" t="s">
        <v>17</v>
      </c>
      <c r="H107" s="26" t="s">
        <v>17</v>
      </c>
      <c r="I107" s="26" t="s">
        <v>17</v>
      </c>
      <c r="J107" s="26" t="s">
        <v>17</v>
      </c>
      <c r="K107" s="26" t="s">
        <v>17</v>
      </c>
      <c r="L107" s="26" t="s">
        <v>17</v>
      </c>
      <c r="M107" s="26" t="s">
        <v>17</v>
      </c>
      <c r="N107" s="26" t="s">
        <v>17</v>
      </c>
      <c r="O107" s="26" t="s">
        <v>17</v>
      </c>
      <c r="P107" s="26">
        <v>81</v>
      </c>
      <c r="Q107" s="55"/>
      <c r="R107" s="55"/>
      <c r="S107" s="15"/>
    </row>
    <row r="108" spans="1:35" ht="12.75">
      <c r="A108" s="15" t="s">
        <v>101</v>
      </c>
      <c r="B108" s="26" t="s">
        <v>17</v>
      </c>
      <c r="C108" s="26" t="s">
        <v>17</v>
      </c>
      <c r="D108" s="26" t="s">
        <v>17</v>
      </c>
      <c r="E108" s="26" t="s">
        <v>17</v>
      </c>
      <c r="F108" s="26" t="s">
        <v>17</v>
      </c>
      <c r="G108" s="26" t="s">
        <v>17</v>
      </c>
      <c r="H108" s="26" t="s">
        <v>17</v>
      </c>
      <c r="I108" s="26" t="s">
        <v>17</v>
      </c>
      <c r="J108" s="26" t="s">
        <v>17</v>
      </c>
      <c r="K108" s="26" t="s">
        <v>17</v>
      </c>
      <c r="L108" s="26" t="s">
        <v>17</v>
      </c>
      <c r="M108" s="26">
        <v>100</v>
      </c>
      <c r="N108" s="26">
        <v>74</v>
      </c>
      <c r="O108" s="26">
        <v>267</v>
      </c>
      <c r="P108" s="26">
        <v>440</v>
      </c>
      <c r="Q108" s="55"/>
      <c r="R108" s="55"/>
      <c r="S108" s="15"/>
      <c r="U108" s="1"/>
      <c r="W108" s="1"/>
      <c r="Y108" s="1"/>
      <c r="AH108" s="1"/>
      <c r="AI108" s="1"/>
    </row>
    <row r="109" spans="1:19" ht="12.75">
      <c r="A109" s="15" t="s">
        <v>102</v>
      </c>
      <c r="B109" s="26" t="s">
        <v>17</v>
      </c>
      <c r="C109" s="26" t="s">
        <v>17</v>
      </c>
      <c r="D109" s="26" t="s">
        <v>17</v>
      </c>
      <c r="E109" s="26" t="s">
        <v>17</v>
      </c>
      <c r="F109" s="26" t="s">
        <v>17</v>
      </c>
      <c r="G109" s="26" t="s">
        <v>17</v>
      </c>
      <c r="H109" s="26">
        <v>97</v>
      </c>
      <c r="I109" s="26" t="s">
        <v>17</v>
      </c>
      <c r="J109" s="26" t="s">
        <v>17</v>
      </c>
      <c r="K109" s="26" t="s">
        <v>17</v>
      </c>
      <c r="L109" s="26" t="s">
        <v>17</v>
      </c>
      <c r="M109" s="26" t="s">
        <v>17</v>
      </c>
      <c r="N109" s="26" t="s">
        <v>17</v>
      </c>
      <c r="O109" s="26" t="s">
        <v>17</v>
      </c>
      <c r="P109" s="26">
        <v>97</v>
      </c>
      <c r="Q109" s="55"/>
      <c r="R109" s="55"/>
      <c r="S109" s="15"/>
    </row>
    <row r="110" spans="1:19" ht="12.75">
      <c r="A110" s="15" t="s">
        <v>103</v>
      </c>
      <c r="B110" s="19">
        <v>1043</v>
      </c>
      <c r="C110" s="26" t="s">
        <v>17</v>
      </c>
      <c r="D110" s="26" t="s">
        <v>17</v>
      </c>
      <c r="E110" s="26" t="s">
        <v>17</v>
      </c>
      <c r="F110" s="26">
        <v>12</v>
      </c>
      <c r="G110" s="26">
        <v>103</v>
      </c>
      <c r="H110" s="26" t="s">
        <v>17</v>
      </c>
      <c r="I110" s="26" t="s">
        <v>17</v>
      </c>
      <c r="J110" s="26">
        <v>9</v>
      </c>
      <c r="K110" s="26" t="s">
        <v>17</v>
      </c>
      <c r="L110" s="26" t="s">
        <v>17</v>
      </c>
      <c r="M110" s="26" t="s">
        <v>17</v>
      </c>
      <c r="N110" s="26" t="s">
        <v>17</v>
      </c>
      <c r="O110" s="26" t="s">
        <v>17</v>
      </c>
      <c r="P110" s="19">
        <v>1167</v>
      </c>
      <c r="Q110" s="55"/>
      <c r="R110" s="55"/>
      <c r="S110" s="15"/>
    </row>
    <row r="111" spans="1:35" ht="12.75">
      <c r="A111" s="15" t="s">
        <v>104</v>
      </c>
      <c r="B111" s="19">
        <v>1665</v>
      </c>
      <c r="C111" s="26">
        <v>17</v>
      </c>
      <c r="D111" s="26">
        <v>206</v>
      </c>
      <c r="E111" s="26">
        <v>239</v>
      </c>
      <c r="F111" s="26">
        <v>322</v>
      </c>
      <c r="G111" s="26">
        <v>11</v>
      </c>
      <c r="H111" s="26">
        <v>365</v>
      </c>
      <c r="I111" s="26" t="s">
        <v>17</v>
      </c>
      <c r="J111" s="26" t="s">
        <v>17</v>
      </c>
      <c r="K111" s="26" t="s">
        <v>17</v>
      </c>
      <c r="L111" s="26" t="s">
        <v>17</v>
      </c>
      <c r="M111" s="26" t="s">
        <v>17</v>
      </c>
      <c r="N111" s="26" t="s">
        <v>17</v>
      </c>
      <c r="O111" s="26" t="s">
        <v>17</v>
      </c>
      <c r="P111" s="19">
        <v>2825</v>
      </c>
      <c r="Q111" s="55"/>
      <c r="R111" s="55"/>
      <c r="S111" s="15"/>
      <c r="W111" s="1"/>
      <c r="Y111" s="1"/>
      <c r="AI111" s="1"/>
    </row>
    <row r="112" spans="1:35" ht="12.75">
      <c r="A112" s="15" t="s">
        <v>105</v>
      </c>
      <c r="B112" s="19">
        <v>5004</v>
      </c>
      <c r="C112" s="26" t="s">
        <v>17</v>
      </c>
      <c r="D112" s="26">
        <v>105</v>
      </c>
      <c r="E112" s="26">
        <v>297</v>
      </c>
      <c r="F112" s="19">
        <v>1713</v>
      </c>
      <c r="G112" s="26">
        <v>36</v>
      </c>
      <c r="H112" s="26">
        <v>177</v>
      </c>
      <c r="I112" s="26" t="s">
        <v>17</v>
      </c>
      <c r="J112" s="26" t="s">
        <v>17</v>
      </c>
      <c r="K112" s="26" t="s">
        <v>17</v>
      </c>
      <c r="L112" s="26" t="s">
        <v>17</v>
      </c>
      <c r="M112" s="26" t="s">
        <v>17</v>
      </c>
      <c r="N112" s="26" t="s">
        <v>17</v>
      </c>
      <c r="O112" s="26" t="s">
        <v>17</v>
      </c>
      <c r="P112" s="19">
        <v>7332</v>
      </c>
      <c r="Q112" s="15"/>
      <c r="R112" s="15"/>
      <c r="S112" s="15"/>
      <c r="Y112" s="1"/>
      <c r="AI112" s="1"/>
    </row>
    <row r="113" spans="1:19" ht="12.75">
      <c r="A113" s="15" t="s">
        <v>106</v>
      </c>
      <c r="B113" s="26" t="s">
        <v>17</v>
      </c>
      <c r="C113" s="26" t="s">
        <v>17</v>
      </c>
      <c r="D113" s="26" t="s">
        <v>17</v>
      </c>
      <c r="E113" s="26" t="s">
        <v>17</v>
      </c>
      <c r="F113" s="26" t="s">
        <v>17</v>
      </c>
      <c r="G113" s="26" t="s">
        <v>17</v>
      </c>
      <c r="H113" s="26" t="s">
        <v>17</v>
      </c>
      <c r="I113" s="26">
        <v>50</v>
      </c>
      <c r="J113" s="26" t="s">
        <v>17</v>
      </c>
      <c r="K113" s="26" t="s">
        <v>17</v>
      </c>
      <c r="L113" s="26" t="s">
        <v>17</v>
      </c>
      <c r="M113" s="26" t="s">
        <v>17</v>
      </c>
      <c r="N113" s="26" t="s">
        <v>17</v>
      </c>
      <c r="O113" s="26" t="s">
        <v>17</v>
      </c>
      <c r="P113" s="26">
        <v>50</v>
      </c>
      <c r="Q113" s="15"/>
      <c r="R113" s="15"/>
      <c r="S113" s="15"/>
    </row>
    <row r="114" spans="1:19" ht="12.75">
      <c r="A114" s="15" t="s">
        <v>107</v>
      </c>
      <c r="B114" s="26" t="s">
        <v>17</v>
      </c>
      <c r="C114" s="26" t="s">
        <v>17</v>
      </c>
      <c r="D114" s="26" t="s">
        <v>17</v>
      </c>
      <c r="E114" s="26" t="s">
        <v>17</v>
      </c>
      <c r="F114" s="26" t="s">
        <v>17</v>
      </c>
      <c r="G114" s="26" t="s">
        <v>17</v>
      </c>
      <c r="H114" s="26" t="s">
        <v>17</v>
      </c>
      <c r="I114" s="26" t="s">
        <v>17</v>
      </c>
      <c r="J114" s="26" t="s">
        <v>17</v>
      </c>
      <c r="K114" s="26" t="s">
        <v>17</v>
      </c>
      <c r="L114" s="26" t="s">
        <v>17</v>
      </c>
      <c r="M114" s="26">
        <v>211</v>
      </c>
      <c r="N114" s="26">
        <v>145</v>
      </c>
      <c r="O114" s="19">
        <v>1855</v>
      </c>
      <c r="P114" s="19">
        <v>2211</v>
      </c>
      <c r="Q114" s="18"/>
      <c r="R114" s="18"/>
      <c r="S114" s="15"/>
    </row>
    <row r="115" spans="1:19" ht="12.75">
      <c r="A115" s="15" t="s">
        <v>108</v>
      </c>
      <c r="B115" s="26">
        <v>9</v>
      </c>
      <c r="C115" s="26" t="s">
        <v>17</v>
      </c>
      <c r="D115" s="26">
        <v>2</v>
      </c>
      <c r="E115" s="26">
        <v>2</v>
      </c>
      <c r="F115" s="26">
        <v>2</v>
      </c>
      <c r="G115" s="26" t="s">
        <v>378</v>
      </c>
      <c r="H115" s="26">
        <v>2</v>
      </c>
      <c r="I115" s="26" t="s">
        <v>17</v>
      </c>
      <c r="J115" s="26" t="s">
        <v>17</v>
      </c>
      <c r="K115" s="26" t="s">
        <v>17</v>
      </c>
      <c r="L115" s="26" t="s">
        <v>17</v>
      </c>
      <c r="M115" s="26" t="s">
        <v>17</v>
      </c>
      <c r="N115" s="26" t="s">
        <v>17</v>
      </c>
      <c r="O115" s="26" t="s">
        <v>17</v>
      </c>
      <c r="P115" s="26">
        <v>16</v>
      </c>
      <c r="Q115" s="15"/>
      <c r="R115" s="15"/>
      <c r="S115" s="15"/>
    </row>
    <row r="116" spans="1:35" ht="12.75">
      <c r="A116" s="15" t="s">
        <v>181</v>
      </c>
      <c r="B116" s="26">
        <v>60</v>
      </c>
      <c r="C116" s="26" t="s">
        <v>17</v>
      </c>
      <c r="D116" s="26">
        <v>6</v>
      </c>
      <c r="E116" s="26">
        <v>17</v>
      </c>
      <c r="F116" s="26">
        <v>26</v>
      </c>
      <c r="G116" s="26" t="s">
        <v>17</v>
      </c>
      <c r="H116" s="26" t="s">
        <v>17</v>
      </c>
      <c r="I116" s="26" t="s">
        <v>17</v>
      </c>
      <c r="J116" s="26" t="s">
        <v>17</v>
      </c>
      <c r="K116" s="26" t="s">
        <v>17</v>
      </c>
      <c r="L116" s="26" t="s">
        <v>17</v>
      </c>
      <c r="M116" s="26" t="s">
        <v>17</v>
      </c>
      <c r="N116" s="26" t="s">
        <v>17</v>
      </c>
      <c r="O116" s="26" t="s">
        <v>17</v>
      </c>
      <c r="P116" s="26">
        <v>109</v>
      </c>
      <c r="Q116" s="55"/>
      <c r="R116" s="55"/>
      <c r="S116" s="15"/>
      <c r="U116" s="1"/>
      <c r="AI116" s="1"/>
    </row>
    <row r="117" spans="1:35" ht="12.75">
      <c r="A117" s="15" t="s">
        <v>182</v>
      </c>
      <c r="B117" s="26">
        <v>123</v>
      </c>
      <c r="C117" s="26" t="s">
        <v>17</v>
      </c>
      <c r="D117" s="26">
        <v>11</v>
      </c>
      <c r="E117" s="26">
        <v>1</v>
      </c>
      <c r="F117" s="26">
        <v>12</v>
      </c>
      <c r="G117" s="26">
        <v>3</v>
      </c>
      <c r="H117" s="26">
        <v>6</v>
      </c>
      <c r="I117" s="26" t="s">
        <v>17</v>
      </c>
      <c r="J117" s="26" t="s">
        <v>17</v>
      </c>
      <c r="K117" s="26" t="s">
        <v>17</v>
      </c>
      <c r="L117" s="26" t="s">
        <v>17</v>
      </c>
      <c r="M117" s="26" t="s">
        <v>17</v>
      </c>
      <c r="N117" s="26" t="s">
        <v>17</v>
      </c>
      <c r="O117" s="26" t="s">
        <v>17</v>
      </c>
      <c r="P117" s="26">
        <v>155</v>
      </c>
      <c r="Q117" s="55"/>
      <c r="R117" s="55"/>
      <c r="S117" s="15"/>
      <c r="U117" s="1"/>
      <c r="AI117" s="1"/>
    </row>
    <row r="118" spans="1:35" ht="12.75">
      <c r="A118" s="15" t="s">
        <v>109</v>
      </c>
      <c r="B118" s="26" t="s">
        <v>17</v>
      </c>
      <c r="C118" s="26" t="s">
        <v>17</v>
      </c>
      <c r="D118" s="26" t="s">
        <v>17</v>
      </c>
      <c r="E118" s="26" t="s">
        <v>17</v>
      </c>
      <c r="F118" s="26" t="s">
        <v>17</v>
      </c>
      <c r="G118" s="26" t="s">
        <v>17</v>
      </c>
      <c r="H118" s="26" t="s">
        <v>17</v>
      </c>
      <c r="I118" s="26" t="s">
        <v>17</v>
      </c>
      <c r="J118" s="26" t="s">
        <v>17</v>
      </c>
      <c r="K118" s="26" t="s">
        <v>17</v>
      </c>
      <c r="L118" s="26" t="s">
        <v>17</v>
      </c>
      <c r="M118" s="26" t="s">
        <v>17</v>
      </c>
      <c r="N118" s="26">
        <v>15</v>
      </c>
      <c r="O118" s="26">
        <v>178</v>
      </c>
      <c r="P118" s="26">
        <v>193</v>
      </c>
      <c r="Q118" s="55"/>
      <c r="R118" s="55"/>
      <c r="S118" s="15"/>
      <c r="U118" s="1"/>
      <c r="Y118" s="1"/>
      <c r="AI118" s="1"/>
    </row>
    <row r="119" spans="1:19" ht="12.75">
      <c r="A119" s="15" t="s">
        <v>110</v>
      </c>
      <c r="B119" s="26" t="s">
        <v>17</v>
      </c>
      <c r="C119" s="26" t="s">
        <v>17</v>
      </c>
      <c r="D119" s="26">
        <v>261</v>
      </c>
      <c r="E119" s="26" t="s">
        <v>17</v>
      </c>
      <c r="F119" s="26">
        <v>524</v>
      </c>
      <c r="G119" s="26" t="s">
        <v>17</v>
      </c>
      <c r="H119" s="26">
        <v>49</v>
      </c>
      <c r="I119" s="26" t="s">
        <v>17</v>
      </c>
      <c r="J119" s="26" t="s">
        <v>17</v>
      </c>
      <c r="K119" s="26" t="s">
        <v>17</v>
      </c>
      <c r="L119" s="26" t="s">
        <v>17</v>
      </c>
      <c r="M119" s="26" t="s">
        <v>17</v>
      </c>
      <c r="N119" s="26">
        <v>60</v>
      </c>
      <c r="O119" s="26">
        <v>82</v>
      </c>
      <c r="P119" s="26">
        <v>977</v>
      </c>
      <c r="Q119" s="55"/>
      <c r="R119" s="55"/>
      <c r="S119" s="15"/>
    </row>
    <row r="120" spans="1:35" ht="12.75">
      <c r="A120" s="15" t="s">
        <v>111</v>
      </c>
      <c r="B120" s="26" t="s">
        <v>17</v>
      </c>
      <c r="C120" s="26" t="s">
        <v>17</v>
      </c>
      <c r="D120" s="26">
        <v>170</v>
      </c>
      <c r="E120" s="26" t="s">
        <v>17</v>
      </c>
      <c r="F120" s="26" t="s">
        <v>17</v>
      </c>
      <c r="G120" s="26" t="s">
        <v>17</v>
      </c>
      <c r="H120" s="26" t="s">
        <v>17</v>
      </c>
      <c r="I120" s="26" t="s">
        <v>17</v>
      </c>
      <c r="J120" s="26" t="s">
        <v>17</v>
      </c>
      <c r="K120" s="26" t="s">
        <v>17</v>
      </c>
      <c r="L120" s="26" t="s">
        <v>17</v>
      </c>
      <c r="M120" s="26" t="s">
        <v>17</v>
      </c>
      <c r="N120" s="26" t="s">
        <v>17</v>
      </c>
      <c r="O120" s="26" t="s">
        <v>17</v>
      </c>
      <c r="P120" s="26">
        <v>170</v>
      </c>
      <c r="Q120" s="55"/>
      <c r="R120" s="55"/>
      <c r="S120" s="15"/>
      <c r="AH120" s="1"/>
      <c r="AI120" s="1"/>
    </row>
    <row r="121" spans="1:19" ht="12.75">
      <c r="A121" s="15" t="s">
        <v>112</v>
      </c>
      <c r="B121" s="26">
        <v>25</v>
      </c>
      <c r="C121" s="26" t="s">
        <v>17</v>
      </c>
      <c r="D121" s="26">
        <v>24</v>
      </c>
      <c r="E121" s="26">
        <v>1</v>
      </c>
      <c r="F121" s="26">
        <v>40</v>
      </c>
      <c r="G121" s="26" t="s">
        <v>17</v>
      </c>
      <c r="H121" s="26" t="s">
        <v>17</v>
      </c>
      <c r="I121" s="26" t="s">
        <v>17</v>
      </c>
      <c r="J121" s="26" t="s">
        <v>17</v>
      </c>
      <c r="K121" s="26" t="s">
        <v>17</v>
      </c>
      <c r="L121" s="26" t="s">
        <v>17</v>
      </c>
      <c r="M121" s="26" t="s">
        <v>17</v>
      </c>
      <c r="N121" s="26" t="s">
        <v>17</v>
      </c>
      <c r="O121" s="26" t="s">
        <v>17</v>
      </c>
      <c r="P121" s="26">
        <v>90</v>
      </c>
      <c r="Q121" s="55"/>
      <c r="R121" s="28"/>
      <c r="S121" s="15"/>
    </row>
    <row r="122" spans="1:19" ht="12.75">
      <c r="A122" s="15" t="s">
        <v>113</v>
      </c>
      <c r="B122" s="26" t="s">
        <v>17</v>
      </c>
      <c r="C122" s="26" t="s">
        <v>17</v>
      </c>
      <c r="D122" s="26" t="s">
        <v>17</v>
      </c>
      <c r="E122" s="26" t="s">
        <v>17</v>
      </c>
      <c r="F122" s="26">
        <v>1</v>
      </c>
      <c r="G122" s="26" t="s">
        <v>17</v>
      </c>
      <c r="H122" s="26" t="s">
        <v>17</v>
      </c>
      <c r="I122" s="26">
        <v>2</v>
      </c>
      <c r="J122" s="26" t="s">
        <v>17</v>
      </c>
      <c r="K122" s="26" t="s">
        <v>17</v>
      </c>
      <c r="L122" s="26" t="s">
        <v>17</v>
      </c>
      <c r="M122" s="26" t="s">
        <v>17</v>
      </c>
      <c r="N122" s="26" t="s">
        <v>17</v>
      </c>
      <c r="O122" s="26">
        <v>17</v>
      </c>
      <c r="P122" s="26">
        <v>20</v>
      </c>
      <c r="Q122" s="55"/>
      <c r="R122" s="55"/>
      <c r="S122" s="15"/>
    </row>
    <row r="123" spans="1:19" ht="12.75">
      <c r="A123" s="15" t="s">
        <v>114</v>
      </c>
      <c r="B123" s="26" t="s">
        <v>17</v>
      </c>
      <c r="C123" s="26" t="s">
        <v>17</v>
      </c>
      <c r="D123" s="26" t="s">
        <v>17</v>
      </c>
      <c r="E123" s="26" t="s">
        <v>17</v>
      </c>
      <c r="F123" s="26" t="s">
        <v>17</v>
      </c>
      <c r="G123" s="26" t="s">
        <v>17</v>
      </c>
      <c r="H123" s="26" t="s">
        <v>17</v>
      </c>
      <c r="I123" s="26">
        <v>211</v>
      </c>
      <c r="J123" s="26" t="s">
        <v>17</v>
      </c>
      <c r="K123" s="26" t="s">
        <v>17</v>
      </c>
      <c r="L123" s="26" t="s">
        <v>17</v>
      </c>
      <c r="M123" s="26" t="s">
        <v>17</v>
      </c>
      <c r="N123" s="26" t="s">
        <v>17</v>
      </c>
      <c r="O123" s="26" t="s">
        <v>17</v>
      </c>
      <c r="P123" s="26">
        <v>211</v>
      </c>
      <c r="Q123" s="55"/>
      <c r="R123" s="28"/>
      <c r="S123" s="15"/>
    </row>
    <row r="124" spans="1:19" ht="12.75">
      <c r="A124" s="15" t="s">
        <v>115</v>
      </c>
      <c r="B124" s="26" t="s">
        <v>17</v>
      </c>
      <c r="C124" s="26" t="s">
        <v>17</v>
      </c>
      <c r="D124" s="26">
        <v>696</v>
      </c>
      <c r="E124" s="26" t="s">
        <v>17</v>
      </c>
      <c r="F124" s="26">
        <v>187</v>
      </c>
      <c r="G124" s="26" t="s">
        <v>17</v>
      </c>
      <c r="H124" s="26" t="s">
        <v>17</v>
      </c>
      <c r="I124" s="26" t="s">
        <v>17</v>
      </c>
      <c r="J124" s="26" t="s">
        <v>17</v>
      </c>
      <c r="K124" s="26" t="s">
        <v>17</v>
      </c>
      <c r="L124" s="26" t="s">
        <v>17</v>
      </c>
      <c r="M124" s="19">
        <v>1323</v>
      </c>
      <c r="N124" s="26" t="s">
        <v>17</v>
      </c>
      <c r="O124" s="26">
        <v>787</v>
      </c>
      <c r="P124" s="19">
        <v>2993</v>
      </c>
      <c r="Q124" s="55"/>
      <c r="R124" s="28"/>
      <c r="S124" s="15"/>
    </row>
    <row r="125" spans="1:19" ht="12.75">
      <c r="A125" s="15" t="s">
        <v>116</v>
      </c>
      <c r="B125" s="26">
        <v>1</v>
      </c>
      <c r="C125" s="26" t="s">
        <v>17</v>
      </c>
      <c r="D125" s="26" t="s">
        <v>17</v>
      </c>
      <c r="E125" s="26" t="s">
        <v>17</v>
      </c>
      <c r="F125" s="26" t="s">
        <v>17</v>
      </c>
      <c r="G125" s="26" t="s">
        <v>17</v>
      </c>
      <c r="H125" s="26" t="s">
        <v>17</v>
      </c>
      <c r="I125" s="26" t="s">
        <v>17</v>
      </c>
      <c r="J125" s="26" t="s">
        <v>17</v>
      </c>
      <c r="K125" s="26" t="s">
        <v>17</v>
      </c>
      <c r="L125" s="26" t="s">
        <v>17</v>
      </c>
      <c r="M125" s="26" t="s">
        <v>17</v>
      </c>
      <c r="N125" s="26" t="s">
        <v>378</v>
      </c>
      <c r="O125" s="26">
        <v>2</v>
      </c>
      <c r="P125" s="26">
        <v>3</v>
      </c>
      <c r="Q125" s="55"/>
      <c r="R125" s="55"/>
      <c r="S125" s="15"/>
    </row>
    <row r="126" spans="1:19" ht="12.75">
      <c r="A126" s="15" t="s">
        <v>117</v>
      </c>
      <c r="B126" s="26" t="s">
        <v>17</v>
      </c>
      <c r="C126" s="26" t="s">
        <v>17</v>
      </c>
      <c r="D126" s="26" t="s">
        <v>17</v>
      </c>
      <c r="E126" s="26" t="s">
        <v>17</v>
      </c>
      <c r="F126" s="26" t="s">
        <v>17</v>
      </c>
      <c r="G126" s="26" t="s">
        <v>17</v>
      </c>
      <c r="H126" s="26" t="s">
        <v>17</v>
      </c>
      <c r="I126" s="26" t="s">
        <v>17</v>
      </c>
      <c r="J126" s="26" t="s">
        <v>17</v>
      </c>
      <c r="K126" s="26" t="s">
        <v>17</v>
      </c>
      <c r="L126" s="26" t="s">
        <v>17</v>
      </c>
      <c r="M126" s="26" t="s">
        <v>17</v>
      </c>
      <c r="N126" s="26">
        <v>8</v>
      </c>
      <c r="O126" s="26" t="s">
        <v>17</v>
      </c>
      <c r="P126" s="26">
        <v>8</v>
      </c>
      <c r="Q126" s="55"/>
      <c r="R126" s="55"/>
      <c r="S126" s="15"/>
    </row>
    <row r="127" spans="1:19" ht="12.75">
      <c r="A127" s="15" t="s">
        <v>184</v>
      </c>
      <c r="B127" s="26">
        <v>14</v>
      </c>
      <c r="C127" s="26" t="s">
        <v>17</v>
      </c>
      <c r="D127" s="26">
        <v>2</v>
      </c>
      <c r="E127" s="26" t="s">
        <v>17</v>
      </c>
      <c r="F127" s="26">
        <v>7</v>
      </c>
      <c r="G127" s="26" t="s">
        <v>17</v>
      </c>
      <c r="H127" s="26" t="s">
        <v>17</v>
      </c>
      <c r="I127" s="26" t="s">
        <v>17</v>
      </c>
      <c r="J127" s="26" t="s">
        <v>17</v>
      </c>
      <c r="K127" s="26" t="s">
        <v>17</v>
      </c>
      <c r="L127" s="26" t="s">
        <v>17</v>
      </c>
      <c r="M127" s="26" t="s">
        <v>17</v>
      </c>
      <c r="N127" s="26" t="s">
        <v>17</v>
      </c>
      <c r="O127" s="26" t="s">
        <v>17</v>
      </c>
      <c r="P127" s="26">
        <v>23</v>
      </c>
      <c r="Q127" s="55"/>
      <c r="R127" s="55"/>
      <c r="S127" s="15"/>
    </row>
    <row r="128" spans="1:19" ht="12.75">
      <c r="A128" s="15" t="s">
        <v>118</v>
      </c>
      <c r="B128" s="26">
        <v>33</v>
      </c>
      <c r="C128" s="26" t="s">
        <v>17</v>
      </c>
      <c r="D128" s="26">
        <v>6</v>
      </c>
      <c r="E128" s="26" t="s">
        <v>17</v>
      </c>
      <c r="F128" s="26">
        <v>30</v>
      </c>
      <c r="G128" s="26" t="s">
        <v>17</v>
      </c>
      <c r="H128" s="26" t="s">
        <v>17</v>
      </c>
      <c r="I128" s="26" t="s">
        <v>17</v>
      </c>
      <c r="J128" s="26" t="s">
        <v>17</v>
      </c>
      <c r="K128" s="26" t="s">
        <v>17</v>
      </c>
      <c r="L128" s="26" t="s">
        <v>17</v>
      </c>
      <c r="M128" s="26" t="s">
        <v>17</v>
      </c>
      <c r="N128" s="26" t="s">
        <v>17</v>
      </c>
      <c r="O128" s="26" t="s">
        <v>17</v>
      </c>
      <c r="P128" s="26">
        <v>68</v>
      </c>
      <c r="Q128" s="55"/>
      <c r="R128" s="55"/>
      <c r="S128" s="15"/>
    </row>
    <row r="129" spans="1:19" ht="12.75">
      <c r="A129" s="15" t="s">
        <v>119</v>
      </c>
      <c r="B129" s="26">
        <v>15</v>
      </c>
      <c r="C129" s="26" t="s">
        <v>17</v>
      </c>
      <c r="D129" s="26">
        <v>278</v>
      </c>
      <c r="E129" s="26" t="s">
        <v>17</v>
      </c>
      <c r="F129" s="26">
        <v>294</v>
      </c>
      <c r="G129" s="26" t="s">
        <v>17</v>
      </c>
      <c r="H129" s="26" t="s">
        <v>17</v>
      </c>
      <c r="I129" s="26" t="s">
        <v>17</v>
      </c>
      <c r="J129" s="26" t="s">
        <v>17</v>
      </c>
      <c r="K129" s="26" t="s">
        <v>17</v>
      </c>
      <c r="L129" s="26" t="s">
        <v>17</v>
      </c>
      <c r="M129" s="26" t="s">
        <v>17</v>
      </c>
      <c r="N129" s="26" t="s">
        <v>17</v>
      </c>
      <c r="O129" s="26" t="s">
        <v>17</v>
      </c>
      <c r="P129" s="26">
        <v>587</v>
      </c>
      <c r="Q129" s="55"/>
      <c r="R129" s="55"/>
      <c r="S129" s="15"/>
    </row>
    <row r="130" spans="1:35" ht="12.75">
      <c r="A130" s="1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55"/>
      <c r="R130" s="55"/>
      <c r="S130" s="15"/>
      <c r="AF130" s="1"/>
      <c r="AI130" s="1"/>
    </row>
    <row r="131" spans="1:19" ht="13.5">
      <c r="A131" s="30" t="s">
        <v>232</v>
      </c>
      <c r="B131" s="97">
        <v>19979</v>
      </c>
      <c r="C131" s="97">
        <v>1190</v>
      </c>
      <c r="D131" s="97">
        <v>11512</v>
      </c>
      <c r="E131" s="97">
        <v>1490</v>
      </c>
      <c r="F131" s="97">
        <v>22235</v>
      </c>
      <c r="G131" s="98">
        <v>686</v>
      </c>
      <c r="H131" s="97">
        <v>1383</v>
      </c>
      <c r="I131" s="98">
        <v>810</v>
      </c>
      <c r="J131" s="98">
        <v>62</v>
      </c>
      <c r="K131" s="98">
        <v>13</v>
      </c>
      <c r="L131" s="98">
        <v>1</v>
      </c>
      <c r="M131" s="97">
        <v>2880</v>
      </c>
      <c r="N131" s="98">
        <v>738</v>
      </c>
      <c r="O131" s="97">
        <v>8603</v>
      </c>
      <c r="P131" s="97">
        <v>71582</v>
      </c>
      <c r="Q131" s="55"/>
      <c r="R131" s="28"/>
      <c r="S131" s="15"/>
    </row>
    <row r="132" spans="1:19" ht="12.75">
      <c r="A132" s="15"/>
      <c r="B132" s="19"/>
      <c r="C132" s="19"/>
      <c r="D132" s="19"/>
      <c r="E132" s="19"/>
      <c r="F132" s="19"/>
      <c r="G132" s="26"/>
      <c r="H132" s="26"/>
      <c r="I132" s="26"/>
      <c r="J132" s="26"/>
      <c r="K132" s="26"/>
      <c r="L132" s="26"/>
      <c r="M132" s="19"/>
      <c r="N132" s="19"/>
      <c r="O132" s="19"/>
      <c r="P132" s="26"/>
      <c r="Q132" s="55"/>
      <c r="R132" s="55"/>
      <c r="S132" s="15"/>
    </row>
    <row r="133" spans="1:19" ht="13.5">
      <c r="A133" s="68" t="s">
        <v>152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55"/>
      <c r="R133" s="55"/>
      <c r="S133" s="15"/>
    </row>
    <row r="134" spans="1:19" ht="12.75">
      <c r="A134" s="15" t="s">
        <v>176</v>
      </c>
      <c r="B134" s="26" t="s">
        <v>17</v>
      </c>
      <c r="C134" s="26" t="s">
        <v>17</v>
      </c>
      <c r="D134" s="26" t="s">
        <v>17</v>
      </c>
      <c r="E134" s="26" t="s">
        <v>17</v>
      </c>
      <c r="F134" s="26">
        <v>1</v>
      </c>
      <c r="G134" s="26" t="s">
        <v>17</v>
      </c>
      <c r="H134" s="26" t="s">
        <v>17</v>
      </c>
      <c r="I134" s="26" t="s">
        <v>17</v>
      </c>
      <c r="J134" s="26" t="s">
        <v>17</v>
      </c>
      <c r="K134" s="26" t="s">
        <v>17</v>
      </c>
      <c r="L134" s="26" t="s">
        <v>17</v>
      </c>
      <c r="M134" s="26" t="s">
        <v>17</v>
      </c>
      <c r="N134" s="26" t="s">
        <v>17</v>
      </c>
      <c r="O134" s="26" t="s">
        <v>17</v>
      </c>
      <c r="P134" s="26">
        <v>1</v>
      </c>
      <c r="Q134" s="55"/>
      <c r="R134" s="28"/>
      <c r="S134" s="15"/>
    </row>
    <row r="135" spans="1:19" ht="12.75">
      <c r="A135" s="15" t="s">
        <v>120</v>
      </c>
      <c r="B135" s="26" t="s">
        <v>378</v>
      </c>
      <c r="C135" s="26" t="s">
        <v>17</v>
      </c>
      <c r="D135" s="26" t="s">
        <v>378</v>
      </c>
      <c r="E135" s="26" t="s">
        <v>17</v>
      </c>
      <c r="F135" s="26">
        <v>7</v>
      </c>
      <c r="G135" s="26" t="s">
        <v>17</v>
      </c>
      <c r="H135" s="26" t="s">
        <v>378</v>
      </c>
      <c r="I135" s="26" t="s">
        <v>378</v>
      </c>
      <c r="J135" s="26" t="s">
        <v>17</v>
      </c>
      <c r="K135" s="26" t="s">
        <v>17</v>
      </c>
      <c r="L135" s="26" t="s">
        <v>17</v>
      </c>
      <c r="M135" s="26" t="s">
        <v>17</v>
      </c>
      <c r="N135" s="26" t="s">
        <v>17</v>
      </c>
      <c r="O135" s="26" t="s">
        <v>17</v>
      </c>
      <c r="P135" s="26">
        <v>9</v>
      </c>
      <c r="Q135" s="55"/>
      <c r="R135" s="55"/>
      <c r="S135" s="15"/>
    </row>
    <row r="136" spans="1:19" ht="12.75">
      <c r="A136" s="15" t="s">
        <v>121</v>
      </c>
      <c r="B136" s="26">
        <v>515</v>
      </c>
      <c r="C136" s="26" t="s">
        <v>17</v>
      </c>
      <c r="D136" s="26">
        <v>38</v>
      </c>
      <c r="E136" s="26">
        <v>119</v>
      </c>
      <c r="F136" s="26">
        <v>41</v>
      </c>
      <c r="G136" s="26">
        <v>72</v>
      </c>
      <c r="H136" s="26" t="s">
        <v>17</v>
      </c>
      <c r="I136" s="26" t="s">
        <v>17</v>
      </c>
      <c r="J136" s="26" t="s">
        <v>17</v>
      </c>
      <c r="K136" s="26" t="s">
        <v>17</v>
      </c>
      <c r="L136" s="26" t="s">
        <v>17</v>
      </c>
      <c r="M136" s="26" t="s">
        <v>17</v>
      </c>
      <c r="N136" s="26" t="s">
        <v>17</v>
      </c>
      <c r="O136" s="26" t="s">
        <v>17</v>
      </c>
      <c r="P136" s="26">
        <v>786</v>
      </c>
      <c r="Q136" s="55"/>
      <c r="R136" s="55"/>
      <c r="S136" s="15"/>
    </row>
    <row r="137" spans="1:35" ht="12.75">
      <c r="A137" s="15" t="s">
        <v>122</v>
      </c>
      <c r="B137" s="26">
        <v>26</v>
      </c>
      <c r="C137" s="26" t="s">
        <v>17</v>
      </c>
      <c r="D137" s="26">
        <v>21</v>
      </c>
      <c r="E137" s="26">
        <v>14</v>
      </c>
      <c r="F137" s="26">
        <v>52</v>
      </c>
      <c r="G137" s="26">
        <v>1</v>
      </c>
      <c r="H137" s="26">
        <v>9</v>
      </c>
      <c r="I137" s="26" t="s">
        <v>17</v>
      </c>
      <c r="J137" s="26" t="s">
        <v>17</v>
      </c>
      <c r="K137" s="26" t="s">
        <v>17</v>
      </c>
      <c r="L137" s="26" t="s">
        <v>17</v>
      </c>
      <c r="M137" s="26" t="s">
        <v>17</v>
      </c>
      <c r="N137" s="26" t="s">
        <v>17</v>
      </c>
      <c r="O137" s="26" t="s">
        <v>17</v>
      </c>
      <c r="P137" s="26">
        <v>123</v>
      </c>
      <c r="Q137" s="55"/>
      <c r="R137" s="55"/>
      <c r="S137" s="15"/>
      <c r="U137" s="1"/>
      <c r="V137" s="1"/>
      <c r="W137" s="1"/>
      <c r="X137" s="1"/>
      <c r="Y137" s="1"/>
      <c r="AA137" s="1"/>
      <c r="AF137" s="1"/>
      <c r="AH137" s="1"/>
      <c r="AI137" s="1"/>
    </row>
    <row r="138" spans="1:35" ht="12.75">
      <c r="A138" s="15" t="s">
        <v>123</v>
      </c>
      <c r="B138" s="26">
        <v>2</v>
      </c>
      <c r="C138" s="26" t="s">
        <v>378</v>
      </c>
      <c r="D138" s="26">
        <v>1</v>
      </c>
      <c r="E138" s="26">
        <v>1</v>
      </c>
      <c r="F138" s="26">
        <v>2</v>
      </c>
      <c r="G138" s="26" t="s">
        <v>17</v>
      </c>
      <c r="H138" s="26" t="s">
        <v>17</v>
      </c>
      <c r="I138" s="26" t="s">
        <v>17</v>
      </c>
      <c r="J138" s="26" t="s">
        <v>17</v>
      </c>
      <c r="K138" s="26" t="s">
        <v>17</v>
      </c>
      <c r="L138" s="26" t="s">
        <v>17</v>
      </c>
      <c r="M138" s="26" t="s">
        <v>17</v>
      </c>
      <c r="N138" s="26" t="s">
        <v>17</v>
      </c>
      <c r="O138" s="26" t="s">
        <v>17</v>
      </c>
      <c r="P138" s="26">
        <v>5</v>
      </c>
      <c r="Q138" s="55"/>
      <c r="R138" s="28"/>
      <c r="S138" s="15"/>
      <c r="U138" s="1"/>
      <c r="V138" s="1"/>
      <c r="W138" s="1"/>
      <c r="X138" s="1"/>
      <c r="Y138" s="1"/>
      <c r="AA138" s="1"/>
      <c r="AH138" s="1"/>
      <c r="AI138" s="1"/>
    </row>
    <row r="139" spans="1:35" ht="12.75">
      <c r="A139" s="15" t="s">
        <v>124</v>
      </c>
      <c r="B139" s="26">
        <v>26</v>
      </c>
      <c r="C139" s="26">
        <v>1</v>
      </c>
      <c r="D139" s="26">
        <v>11</v>
      </c>
      <c r="E139" s="26">
        <v>1</v>
      </c>
      <c r="F139" s="26">
        <v>31</v>
      </c>
      <c r="G139" s="26" t="s">
        <v>378</v>
      </c>
      <c r="H139" s="26">
        <v>1</v>
      </c>
      <c r="I139" s="26" t="s">
        <v>17</v>
      </c>
      <c r="J139" s="26" t="s">
        <v>17</v>
      </c>
      <c r="K139" s="26" t="s">
        <v>17</v>
      </c>
      <c r="L139" s="26" t="s">
        <v>17</v>
      </c>
      <c r="M139" s="26" t="s">
        <v>17</v>
      </c>
      <c r="N139" s="26" t="s">
        <v>17</v>
      </c>
      <c r="O139" s="26" t="s">
        <v>378</v>
      </c>
      <c r="P139" s="26">
        <v>72</v>
      </c>
      <c r="Q139" s="55"/>
      <c r="R139" s="28"/>
      <c r="S139" s="15"/>
      <c r="T139" s="13"/>
      <c r="U139" s="1"/>
      <c r="V139" s="1"/>
      <c r="W139" s="1"/>
      <c r="X139" s="1"/>
      <c r="Y139" s="1"/>
      <c r="AA139" s="1"/>
      <c r="AH139" s="1"/>
      <c r="AI139" s="1"/>
    </row>
    <row r="140" spans="1:35" ht="12.75">
      <c r="A140" s="15" t="s">
        <v>125</v>
      </c>
      <c r="B140" s="26" t="s">
        <v>17</v>
      </c>
      <c r="C140" s="26" t="s">
        <v>17</v>
      </c>
      <c r="D140" s="26" t="s">
        <v>17</v>
      </c>
      <c r="E140" s="26" t="s">
        <v>17</v>
      </c>
      <c r="F140" s="26" t="s">
        <v>17</v>
      </c>
      <c r="G140" s="26" t="s">
        <v>17</v>
      </c>
      <c r="H140" s="26" t="s">
        <v>17</v>
      </c>
      <c r="I140" s="26" t="s">
        <v>17</v>
      </c>
      <c r="J140" s="26" t="s">
        <v>17</v>
      </c>
      <c r="K140" s="26" t="s">
        <v>17</v>
      </c>
      <c r="L140" s="26" t="s">
        <v>17</v>
      </c>
      <c r="M140" s="26">
        <v>20</v>
      </c>
      <c r="N140" s="26" t="s">
        <v>17</v>
      </c>
      <c r="O140" s="26" t="s">
        <v>17</v>
      </c>
      <c r="P140" s="26">
        <v>20</v>
      </c>
      <c r="Q140" s="55"/>
      <c r="R140" s="55"/>
      <c r="S140" s="15"/>
      <c r="U140" s="1"/>
      <c r="V140" s="1"/>
      <c r="W140" s="1"/>
      <c r="X140" s="1"/>
      <c r="Y140" s="1"/>
      <c r="AA140" s="1"/>
      <c r="AH140" s="1"/>
      <c r="AI140" s="1"/>
    </row>
    <row r="141" spans="1:35" ht="12.75">
      <c r="A141" s="15" t="s">
        <v>126</v>
      </c>
      <c r="B141" s="26">
        <v>18</v>
      </c>
      <c r="C141" s="26" t="s">
        <v>17</v>
      </c>
      <c r="D141" s="26">
        <v>13</v>
      </c>
      <c r="E141" s="26">
        <v>9</v>
      </c>
      <c r="F141" s="26">
        <v>24</v>
      </c>
      <c r="G141" s="26" t="s">
        <v>378</v>
      </c>
      <c r="H141" s="26">
        <v>2</v>
      </c>
      <c r="I141" s="26">
        <v>11</v>
      </c>
      <c r="J141" s="26" t="s">
        <v>378</v>
      </c>
      <c r="K141" s="26" t="s">
        <v>17</v>
      </c>
      <c r="L141" s="26" t="s">
        <v>17</v>
      </c>
      <c r="M141" s="26">
        <v>2</v>
      </c>
      <c r="N141" s="26" t="s">
        <v>378</v>
      </c>
      <c r="O141" s="26">
        <v>5</v>
      </c>
      <c r="P141" s="26">
        <v>83</v>
      </c>
      <c r="Q141" s="55"/>
      <c r="R141" s="55"/>
      <c r="S141" s="15"/>
      <c r="U141" s="1"/>
      <c r="V141" s="1"/>
      <c r="W141" s="1"/>
      <c r="X141" s="1"/>
      <c r="Y141" s="1"/>
      <c r="AA141" s="1"/>
      <c r="AH141" s="1"/>
      <c r="AI141" s="1"/>
    </row>
    <row r="142" spans="1:19" ht="12.75">
      <c r="A142" s="15" t="s">
        <v>127</v>
      </c>
      <c r="B142" s="26" t="s">
        <v>17</v>
      </c>
      <c r="C142" s="26" t="s">
        <v>17</v>
      </c>
      <c r="D142" s="26" t="s">
        <v>17</v>
      </c>
      <c r="E142" s="26" t="s">
        <v>17</v>
      </c>
      <c r="F142" s="26">
        <v>6</v>
      </c>
      <c r="G142" s="26" t="s">
        <v>17</v>
      </c>
      <c r="H142" s="26">
        <v>8</v>
      </c>
      <c r="I142" s="26" t="s">
        <v>17</v>
      </c>
      <c r="J142" s="26" t="s">
        <v>17</v>
      </c>
      <c r="K142" s="26" t="s">
        <v>17</v>
      </c>
      <c r="L142" s="26" t="s">
        <v>17</v>
      </c>
      <c r="M142" s="26">
        <v>35</v>
      </c>
      <c r="N142" s="26" t="s">
        <v>17</v>
      </c>
      <c r="O142" s="26">
        <v>25</v>
      </c>
      <c r="P142" s="26">
        <v>75</v>
      </c>
      <c r="Q142" s="55"/>
      <c r="R142" s="55"/>
      <c r="S142" s="15"/>
    </row>
    <row r="143" spans="1:19" ht="12.75">
      <c r="A143" s="15" t="s">
        <v>128</v>
      </c>
      <c r="B143" s="26">
        <v>1</v>
      </c>
      <c r="C143" s="26" t="s">
        <v>17</v>
      </c>
      <c r="D143" s="26" t="s">
        <v>17</v>
      </c>
      <c r="E143" s="26" t="s">
        <v>378</v>
      </c>
      <c r="F143" s="26" t="s">
        <v>17</v>
      </c>
      <c r="G143" s="26" t="s">
        <v>378</v>
      </c>
      <c r="H143" s="26" t="s">
        <v>17</v>
      </c>
      <c r="I143" s="26" t="s">
        <v>17</v>
      </c>
      <c r="J143" s="26" t="s">
        <v>17</v>
      </c>
      <c r="K143" s="26" t="s">
        <v>17</v>
      </c>
      <c r="L143" s="26" t="s">
        <v>17</v>
      </c>
      <c r="M143" s="26" t="s">
        <v>17</v>
      </c>
      <c r="N143" s="26" t="s">
        <v>17</v>
      </c>
      <c r="O143" s="26" t="s">
        <v>17</v>
      </c>
      <c r="P143" s="26">
        <v>2</v>
      </c>
      <c r="Q143" s="55"/>
      <c r="R143" s="55"/>
      <c r="S143" s="15"/>
    </row>
    <row r="144" spans="1:19" ht="12.75">
      <c r="A144" s="1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55"/>
      <c r="R144" s="55"/>
      <c r="S144" s="15"/>
    </row>
    <row r="145" spans="1:19" ht="13.5">
      <c r="A145" s="30" t="s">
        <v>234</v>
      </c>
      <c r="B145" s="98">
        <v>588</v>
      </c>
      <c r="C145" s="98">
        <v>1</v>
      </c>
      <c r="D145" s="98">
        <v>84</v>
      </c>
      <c r="E145" s="98">
        <v>145</v>
      </c>
      <c r="F145" s="98">
        <v>164</v>
      </c>
      <c r="G145" s="98">
        <v>74</v>
      </c>
      <c r="H145" s="98">
        <v>21</v>
      </c>
      <c r="I145" s="98">
        <v>11</v>
      </c>
      <c r="J145" s="98" t="s">
        <v>378</v>
      </c>
      <c r="K145" s="98" t="s">
        <v>17</v>
      </c>
      <c r="L145" s="98" t="s">
        <v>17</v>
      </c>
      <c r="M145" s="98">
        <v>57</v>
      </c>
      <c r="N145" s="98">
        <v>0</v>
      </c>
      <c r="O145" s="98">
        <v>30</v>
      </c>
      <c r="P145" s="97">
        <v>1176</v>
      </c>
      <c r="Q145" s="55"/>
      <c r="R145" s="55"/>
      <c r="S145" s="15"/>
    </row>
    <row r="146" spans="1:19" ht="12.75">
      <c r="A146" s="1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55"/>
      <c r="R146" s="28"/>
      <c r="S146" s="15"/>
    </row>
    <row r="147" spans="1:19" ht="13.5">
      <c r="A147" s="68" t="s">
        <v>153</v>
      </c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55"/>
      <c r="R147" s="28"/>
      <c r="S147" s="15"/>
    </row>
    <row r="148" spans="1:19" ht="12.75">
      <c r="A148" s="15" t="s">
        <v>177</v>
      </c>
      <c r="B148" s="26" t="s">
        <v>17</v>
      </c>
      <c r="C148" s="26" t="s">
        <v>17</v>
      </c>
      <c r="D148" s="26" t="s">
        <v>17</v>
      </c>
      <c r="E148" s="26" t="s">
        <v>17</v>
      </c>
      <c r="F148" s="26">
        <v>14</v>
      </c>
      <c r="G148" s="26" t="s">
        <v>17</v>
      </c>
      <c r="H148" s="26" t="s">
        <v>17</v>
      </c>
      <c r="I148" s="26">
        <v>16</v>
      </c>
      <c r="J148" s="26" t="s">
        <v>17</v>
      </c>
      <c r="K148" s="26" t="s">
        <v>17</v>
      </c>
      <c r="L148" s="26" t="s">
        <v>17</v>
      </c>
      <c r="M148" s="26" t="s">
        <v>17</v>
      </c>
      <c r="N148" s="26" t="s">
        <v>17</v>
      </c>
      <c r="O148" s="26" t="s">
        <v>17</v>
      </c>
      <c r="P148" s="26">
        <v>31</v>
      </c>
      <c r="Q148" s="15"/>
      <c r="R148" s="15"/>
      <c r="S148" s="15"/>
    </row>
    <row r="149" spans="1:19" ht="12.75">
      <c r="A149" s="15" t="s">
        <v>129</v>
      </c>
      <c r="B149" s="26">
        <v>16</v>
      </c>
      <c r="C149" s="26" t="s">
        <v>17</v>
      </c>
      <c r="D149" s="26">
        <v>15</v>
      </c>
      <c r="E149" s="26" t="s">
        <v>17</v>
      </c>
      <c r="F149" s="26">
        <v>23</v>
      </c>
      <c r="G149" s="26" t="s">
        <v>17</v>
      </c>
      <c r="H149" s="26" t="s">
        <v>17</v>
      </c>
      <c r="I149" s="26">
        <v>11</v>
      </c>
      <c r="J149" s="26" t="s">
        <v>17</v>
      </c>
      <c r="K149" s="26" t="s">
        <v>17</v>
      </c>
      <c r="L149" s="26" t="s">
        <v>17</v>
      </c>
      <c r="M149" s="26">
        <v>13</v>
      </c>
      <c r="N149" s="26">
        <v>4</v>
      </c>
      <c r="O149" s="26">
        <v>57</v>
      </c>
      <c r="P149" s="26">
        <v>138</v>
      </c>
      <c r="Q149" s="15"/>
      <c r="R149" s="15"/>
      <c r="S149" s="15"/>
    </row>
    <row r="150" spans="1:19" ht="12.75">
      <c r="A150" s="1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18"/>
      <c r="R150" s="18"/>
      <c r="S150" s="15"/>
    </row>
    <row r="151" spans="1:19" ht="13.5">
      <c r="A151" s="30" t="s">
        <v>236</v>
      </c>
      <c r="B151" s="98">
        <v>16</v>
      </c>
      <c r="C151" s="98" t="s">
        <v>17</v>
      </c>
      <c r="D151" s="98">
        <v>15</v>
      </c>
      <c r="E151" s="98" t="s">
        <v>17</v>
      </c>
      <c r="F151" s="98">
        <v>38</v>
      </c>
      <c r="G151" s="98" t="s">
        <v>17</v>
      </c>
      <c r="H151" s="98" t="s">
        <v>17</v>
      </c>
      <c r="I151" s="98">
        <v>27</v>
      </c>
      <c r="J151" s="98" t="s">
        <v>17</v>
      </c>
      <c r="K151" s="98" t="s">
        <v>17</v>
      </c>
      <c r="L151" s="98" t="s">
        <v>17</v>
      </c>
      <c r="M151" s="98">
        <v>13</v>
      </c>
      <c r="N151" s="98">
        <v>4</v>
      </c>
      <c r="O151" s="98">
        <v>57</v>
      </c>
      <c r="P151" s="98">
        <v>169</v>
      </c>
      <c r="Q151" s="15"/>
      <c r="R151" s="15"/>
      <c r="S151" s="15"/>
    </row>
    <row r="152" spans="1:19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55"/>
      <c r="R152" s="55"/>
      <c r="S152" s="15"/>
    </row>
    <row r="153" spans="1:19" ht="12.75">
      <c r="A153" s="15"/>
      <c r="B153" s="17" t="s">
        <v>1</v>
      </c>
      <c r="C153" s="17" t="s">
        <v>2</v>
      </c>
      <c r="D153" s="17" t="s">
        <v>3</v>
      </c>
      <c r="E153" s="17" t="s">
        <v>1</v>
      </c>
      <c r="F153" s="17" t="s">
        <v>3</v>
      </c>
      <c r="G153" s="17" t="s">
        <v>1</v>
      </c>
      <c r="H153" s="17" t="s">
        <v>3</v>
      </c>
      <c r="I153" s="17" t="s">
        <v>4</v>
      </c>
      <c r="J153" s="17" t="s">
        <v>5</v>
      </c>
      <c r="K153" s="17"/>
      <c r="L153" s="17" t="s">
        <v>1</v>
      </c>
      <c r="M153" s="17" t="s">
        <v>6</v>
      </c>
      <c r="N153" s="17" t="s">
        <v>7</v>
      </c>
      <c r="O153" s="17" t="s">
        <v>8</v>
      </c>
      <c r="P153" s="17"/>
      <c r="Q153" s="55"/>
      <c r="R153" s="55"/>
      <c r="S153" s="15"/>
    </row>
    <row r="154" spans="1:35" ht="12.75">
      <c r="A154" s="14" t="s">
        <v>229</v>
      </c>
      <c r="B154" s="17" t="s">
        <v>9</v>
      </c>
      <c r="C154" s="17" t="s">
        <v>9</v>
      </c>
      <c r="D154" s="17" t="s">
        <v>9</v>
      </c>
      <c r="E154" s="17" t="s">
        <v>10</v>
      </c>
      <c r="F154" s="17" t="s">
        <v>10</v>
      </c>
      <c r="G154" s="17" t="s">
        <v>11</v>
      </c>
      <c r="H154" s="17" t="s">
        <v>11</v>
      </c>
      <c r="I154" s="17" t="s">
        <v>12</v>
      </c>
      <c r="J154" s="17" t="s">
        <v>13</v>
      </c>
      <c r="K154" s="17" t="s">
        <v>149</v>
      </c>
      <c r="L154" s="17" t="s">
        <v>14</v>
      </c>
      <c r="M154" s="17" t="s">
        <v>15</v>
      </c>
      <c r="N154" s="17" t="s">
        <v>15</v>
      </c>
      <c r="O154" s="17" t="s">
        <v>15</v>
      </c>
      <c r="P154" s="17" t="s">
        <v>16</v>
      </c>
      <c r="Q154" s="55"/>
      <c r="R154" s="55"/>
      <c r="S154" s="15"/>
      <c r="AI154" s="1"/>
    </row>
    <row r="155" spans="1:35" ht="13.5">
      <c r="A155" s="68" t="s">
        <v>154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15"/>
      <c r="AI155" s="1"/>
    </row>
    <row r="156" spans="1:35" ht="12.75">
      <c r="A156" s="15" t="s">
        <v>192</v>
      </c>
      <c r="B156" s="19">
        <v>2042</v>
      </c>
      <c r="C156" s="26" t="s">
        <v>17</v>
      </c>
      <c r="D156" s="19">
        <v>2405</v>
      </c>
      <c r="E156" s="26">
        <v>497</v>
      </c>
      <c r="F156" s="19">
        <v>9095</v>
      </c>
      <c r="G156" s="26">
        <v>66</v>
      </c>
      <c r="H156" s="26">
        <v>972</v>
      </c>
      <c r="I156" s="26" t="s">
        <v>17</v>
      </c>
      <c r="J156" s="26" t="s">
        <v>17</v>
      </c>
      <c r="K156" s="26" t="s">
        <v>17</v>
      </c>
      <c r="L156" s="26" t="s">
        <v>17</v>
      </c>
      <c r="M156" s="26" t="s">
        <v>17</v>
      </c>
      <c r="N156" s="26" t="s">
        <v>17</v>
      </c>
      <c r="O156" s="26" t="s">
        <v>17</v>
      </c>
      <c r="P156" s="19">
        <v>15076</v>
      </c>
      <c r="Q156" s="55"/>
      <c r="R156" s="55"/>
      <c r="S156" s="15"/>
      <c r="AI156" s="1"/>
    </row>
    <row r="157" spans="1:35" ht="12.75">
      <c r="A157" s="15" t="s">
        <v>130</v>
      </c>
      <c r="B157" s="26" t="s">
        <v>17</v>
      </c>
      <c r="C157" s="26" t="s">
        <v>17</v>
      </c>
      <c r="D157" s="26">
        <v>374</v>
      </c>
      <c r="E157" s="26">
        <v>139</v>
      </c>
      <c r="F157" s="26">
        <v>481</v>
      </c>
      <c r="G157" s="26" t="s">
        <v>17</v>
      </c>
      <c r="H157" s="26" t="s">
        <v>17</v>
      </c>
      <c r="I157" s="26" t="s">
        <v>17</v>
      </c>
      <c r="J157" s="26" t="s">
        <v>17</v>
      </c>
      <c r="K157" s="26" t="s">
        <v>17</v>
      </c>
      <c r="L157" s="26" t="s">
        <v>17</v>
      </c>
      <c r="M157" s="26" t="s">
        <v>17</v>
      </c>
      <c r="N157" s="26" t="s">
        <v>17</v>
      </c>
      <c r="O157" s="26" t="s">
        <v>17</v>
      </c>
      <c r="P157" s="26">
        <v>994</v>
      </c>
      <c r="Q157" s="75"/>
      <c r="R157" s="75"/>
      <c r="S157" s="15"/>
      <c r="AI157" s="1"/>
    </row>
    <row r="158" spans="1:19" ht="12.75">
      <c r="A158" s="15" t="s">
        <v>131</v>
      </c>
      <c r="B158" s="26">
        <v>85</v>
      </c>
      <c r="C158" s="26" t="s">
        <v>17</v>
      </c>
      <c r="D158" s="26">
        <v>139</v>
      </c>
      <c r="E158" s="26">
        <v>8</v>
      </c>
      <c r="F158" s="26">
        <v>166</v>
      </c>
      <c r="G158" s="26" t="s">
        <v>17</v>
      </c>
      <c r="H158" s="26" t="s">
        <v>17</v>
      </c>
      <c r="I158" s="26" t="s">
        <v>17</v>
      </c>
      <c r="J158" s="26" t="s">
        <v>17</v>
      </c>
      <c r="K158" s="26" t="s">
        <v>17</v>
      </c>
      <c r="L158" s="26" t="s">
        <v>17</v>
      </c>
      <c r="M158" s="26" t="s">
        <v>17</v>
      </c>
      <c r="N158" s="26" t="s">
        <v>17</v>
      </c>
      <c r="O158" s="26" t="s">
        <v>17</v>
      </c>
      <c r="P158" s="26">
        <v>398</v>
      </c>
      <c r="Q158" s="75"/>
      <c r="R158" s="75"/>
      <c r="S158" s="15"/>
    </row>
    <row r="159" spans="1:19" ht="12.75">
      <c r="A159" s="15" t="s">
        <v>0</v>
      </c>
      <c r="B159" s="26">
        <v>65</v>
      </c>
      <c r="C159" s="26" t="s">
        <v>17</v>
      </c>
      <c r="D159" s="26">
        <v>18</v>
      </c>
      <c r="E159" s="26" t="s">
        <v>17</v>
      </c>
      <c r="F159" s="26" t="s">
        <v>17</v>
      </c>
      <c r="G159" s="26" t="s">
        <v>17</v>
      </c>
      <c r="H159" s="26" t="s">
        <v>17</v>
      </c>
      <c r="I159" s="26" t="s">
        <v>17</v>
      </c>
      <c r="J159" s="26" t="s">
        <v>17</v>
      </c>
      <c r="K159" s="26" t="s">
        <v>17</v>
      </c>
      <c r="L159" s="26" t="s">
        <v>17</v>
      </c>
      <c r="M159" s="26" t="s">
        <v>17</v>
      </c>
      <c r="N159" s="26" t="s">
        <v>17</v>
      </c>
      <c r="O159" s="26" t="s">
        <v>17</v>
      </c>
      <c r="P159" s="26">
        <v>83</v>
      </c>
      <c r="Q159" s="75"/>
      <c r="R159" s="75"/>
      <c r="S159" s="15"/>
    </row>
    <row r="160" spans="1:19" ht="13.5">
      <c r="A160" s="15" t="s">
        <v>132</v>
      </c>
      <c r="B160" s="26" t="s">
        <v>17</v>
      </c>
      <c r="C160" s="26" t="s">
        <v>17</v>
      </c>
      <c r="D160" s="26" t="s">
        <v>17</v>
      </c>
      <c r="E160" s="26" t="s">
        <v>17</v>
      </c>
      <c r="F160" s="26" t="s">
        <v>17</v>
      </c>
      <c r="G160" s="26" t="s">
        <v>17</v>
      </c>
      <c r="H160" s="26" t="s">
        <v>17</v>
      </c>
      <c r="I160" s="26" t="s">
        <v>17</v>
      </c>
      <c r="J160" s="26" t="s">
        <v>17</v>
      </c>
      <c r="K160" s="26" t="s">
        <v>17</v>
      </c>
      <c r="L160" s="26" t="s">
        <v>17</v>
      </c>
      <c r="M160" s="26" t="s">
        <v>17</v>
      </c>
      <c r="N160" s="26" t="s">
        <v>17</v>
      </c>
      <c r="O160" s="26">
        <v>69</v>
      </c>
      <c r="P160" s="26">
        <v>69</v>
      </c>
      <c r="Q160" s="71"/>
      <c r="R160" s="70"/>
      <c r="S160" s="15"/>
    </row>
    <row r="161" spans="1:19" ht="12.75">
      <c r="A161" s="15" t="s">
        <v>133</v>
      </c>
      <c r="B161" s="26">
        <v>107</v>
      </c>
      <c r="C161" s="26" t="s">
        <v>17</v>
      </c>
      <c r="D161" s="26">
        <v>198</v>
      </c>
      <c r="E161" s="26">
        <v>0</v>
      </c>
      <c r="F161" s="26">
        <v>71</v>
      </c>
      <c r="G161" s="26" t="s">
        <v>17</v>
      </c>
      <c r="H161" s="26">
        <v>4</v>
      </c>
      <c r="I161" s="26" t="s">
        <v>17</v>
      </c>
      <c r="J161" s="26" t="s">
        <v>17</v>
      </c>
      <c r="K161" s="26" t="s">
        <v>17</v>
      </c>
      <c r="L161" s="26" t="s">
        <v>17</v>
      </c>
      <c r="M161" s="26" t="s">
        <v>17</v>
      </c>
      <c r="N161" s="26" t="s">
        <v>17</v>
      </c>
      <c r="O161" s="26" t="s">
        <v>17</v>
      </c>
      <c r="P161" s="26">
        <v>381</v>
      </c>
      <c r="Q161" s="75"/>
      <c r="R161" s="78"/>
      <c r="S161" s="15"/>
    </row>
    <row r="162" spans="1:19" ht="12.75">
      <c r="A162" s="1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75"/>
      <c r="R162" s="75"/>
      <c r="S162" s="15"/>
    </row>
    <row r="163" spans="1:19" ht="13.5">
      <c r="A163" s="30" t="s">
        <v>242</v>
      </c>
      <c r="B163" s="97">
        <v>2299</v>
      </c>
      <c r="C163" s="98" t="s">
        <v>17</v>
      </c>
      <c r="D163" s="97">
        <v>3134</v>
      </c>
      <c r="E163" s="98">
        <v>644</v>
      </c>
      <c r="F163" s="97">
        <v>9814</v>
      </c>
      <c r="G163" s="98">
        <v>66</v>
      </c>
      <c r="H163" s="98">
        <v>977</v>
      </c>
      <c r="I163" s="98" t="s">
        <v>17</v>
      </c>
      <c r="J163" s="98" t="s">
        <v>17</v>
      </c>
      <c r="K163" s="98" t="s">
        <v>17</v>
      </c>
      <c r="L163" s="98" t="s">
        <v>17</v>
      </c>
      <c r="M163" s="98" t="s">
        <v>17</v>
      </c>
      <c r="N163" s="98" t="s">
        <v>17</v>
      </c>
      <c r="O163" s="98">
        <v>69</v>
      </c>
      <c r="P163" s="97">
        <v>17001</v>
      </c>
      <c r="Q163" s="75"/>
      <c r="R163" s="75"/>
      <c r="S163" s="15"/>
    </row>
    <row r="164" spans="1:19" ht="12.75">
      <c r="A164" s="43"/>
      <c r="B164" s="19"/>
      <c r="C164" s="26"/>
      <c r="D164" s="19"/>
      <c r="E164" s="26"/>
      <c r="F164" s="19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55"/>
      <c r="R164" s="28"/>
      <c r="S164" s="15"/>
    </row>
    <row r="165" spans="1:19" ht="13.5">
      <c r="A165" s="68" t="s">
        <v>263</v>
      </c>
      <c r="B165" s="99"/>
      <c r="C165" s="100"/>
      <c r="D165" s="99"/>
      <c r="E165" s="100"/>
      <c r="F165" s="99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55"/>
      <c r="R165" s="55"/>
      <c r="S165" s="15"/>
    </row>
    <row r="166" spans="1:19" ht="12.75">
      <c r="A166" s="15" t="s">
        <v>175</v>
      </c>
      <c r="B166" s="26" t="s">
        <v>17</v>
      </c>
      <c r="C166" s="26" t="s">
        <v>17</v>
      </c>
      <c r="D166" s="26" t="s">
        <v>17</v>
      </c>
      <c r="E166" s="26" t="s">
        <v>17</v>
      </c>
      <c r="F166" s="26">
        <v>14</v>
      </c>
      <c r="G166" s="26" t="s">
        <v>17</v>
      </c>
      <c r="H166" s="26" t="s">
        <v>17</v>
      </c>
      <c r="I166" s="26" t="s">
        <v>17</v>
      </c>
      <c r="J166" s="26" t="s">
        <v>17</v>
      </c>
      <c r="K166" s="26" t="s">
        <v>17</v>
      </c>
      <c r="L166" s="26" t="s">
        <v>17</v>
      </c>
      <c r="M166" s="26" t="s">
        <v>17</v>
      </c>
      <c r="N166" s="26" t="s">
        <v>17</v>
      </c>
      <c r="O166" s="26" t="s">
        <v>17</v>
      </c>
      <c r="P166" s="26">
        <v>14</v>
      </c>
      <c r="Q166" s="55"/>
      <c r="R166" s="55"/>
      <c r="S166" s="15"/>
    </row>
    <row r="167" spans="1:35" ht="13.5">
      <c r="A167" s="73"/>
      <c r="B167" s="99"/>
      <c r="C167" s="100"/>
      <c r="D167" s="99"/>
      <c r="E167" s="100"/>
      <c r="F167" s="99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55"/>
      <c r="R167" s="55"/>
      <c r="S167" s="15"/>
      <c r="U167" s="1"/>
      <c r="W167" s="1"/>
      <c r="Y167" s="1"/>
      <c r="AI167" s="1"/>
    </row>
    <row r="168" spans="1:19" ht="13.5">
      <c r="A168" s="30" t="s">
        <v>263</v>
      </c>
      <c r="B168" s="98" t="s">
        <v>17</v>
      </c>
      <c r="C168" s="98" t="s">
        <v>17</v>
      </c>
      <c r="D168" s="98" t="s">
        <v>17</v>
      </c>
      <c r="E168" s="98" t="s">
        <v>17</v>
      </c>
      <c r="F168" s="98">
        <v>14</v>
      </c>
      <c r="G168" s="98" t="s">
        <v>17</v>
      </c>
      <c r="H168" s="98" t="s">
        <v>17</v>
      </c>
      <c r="I168" s="98" t="s">
        <v>17</v>
      </c>
      <c r="J168" s="98" t="s">
        <v>17</v>
      </c>
      <c r="K168" s="98" t="s">
        <v>17</v>
      </c>
      <c r="L168" s="98" t="s">
        <v>17</v>
      </c>
      <c r="M168" s="98" t="s">
        <v>17</v>
      </c>
      <c r="N168" s="98" t="s">
        <v>17</v>
      </c>
      <c r="O168" s="98" t="s">
        <v>17</v>
      </c>
      <c r="P168" s="98">
        <v>14</v>
      </c>
      <c r="Q168" s="55"/>
      <c r="R168" s="55"/>
      <c r="S168" s="15"/>
    </row>
    <row r="169" spans="1:19" ht="12.75">
      <c r="A169" s="43"/>
      <c r="B169" s="19"/>
      <c r="C169" s="26"/>
      <c r="D169" s="19"/>
      <c r="E169" s="26"/>
      <c r="F169" s="19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55"/>
      <c r="R169" s="55"/>
      <c r="S169" s="15"/>
    </row>
    <row r="170" spans="1:19" ht="13.5">
      <c r="A170" s="68" t="s">
        <v>155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55"/>
      <c r="R170" s="55"/>
      <c r="S170" s="15"/>
    </row>
    <row r="171" spans="1:19" ht="12.75">
      <c r="A171" s="15" t="s">
        <v>171</v>
      </c>
      <c r="B171" s="26" t="s">
        <v>17</v>
      </c>
      <c r="C171" s="26" t="s">
        <v>17</v>
      </c>
      <c r="D171" s="26" t="s">
        <v>17</v>
      </c>
      <c r="E171" s="26" t="s">
        <v>17</v>
      </c>
      <c r="F171" s="26" t="s">
        <v>17</v>
      </c>
      <c r="G171" s="26" t="s">
        <v>17</v>
      </c>
      <c r="H171" s="26" t="s">
        <v>17</v>
      </c>
      <c r="I171" s="26" t="s">
        <v>378</v>
      </c>
      <c r="J171" s="26" t="s">
        <v>17</v>
      </c>
      <c r="K171" s="26" t="s">
        <v>17</v>
      </c>
      <c r="L171" s="26" t="s">
        <v>17</v>
      </c>
      <c r="M171" s="26" t="s">
        <v>17</v>
      </c>
      <c r="N171" s="26" t="s">
        <v>17</v>
      </c>
      <c r="O171" s="26" t="s">
        <v>17</v>
      </c>
      <c r="P171" s="26" t="s">
        <v>378</v>
      </c>
      <c r="Q171" s="55"/>
      <c r="R171" s="55"/>
      <c r="S171" s="15"/>
    </row>
    <row r="172" spans="1:19" ht="12.75">
      <c r="A172" s="15" t="s">
        <v>172</v>
      </c>
      <c r="B172" s="26" t="s">
        <v>17</v>
      </c>
      <c r="C172" s="26" t="s">
        <v>17</v>
      </c>
      <c r="D172" s="26" t="s">
        <v>17</v>
      </c>
      <c r="E172" s="26" t="s">
        <v>17</v>
      </c>
      <c r="F172" s="26">
        <v>3</v>
      </c>
      <c r="G172" s="26" t="s">
        <v>17</v>
      </c>
      <c r="H172" s="26" t="s">
        <v>17</v>
      </c>
      <c r="I172" s="26" t="s">
        <v>17</v>
      </c>
      <c r="J172" s="26" t="s">
        <v>17</v>
      </c>
      <c r="K172" s="26" t="s">
        <v>17</v>
      </c>
      <c r="L172" s="26" t="s">
        <v>17</v>
      </c>
      <c r="M172" s="26" t="s">
        <v>17</v>
      </c>
      <c r="N172" s="26" t="s">
        <v>17</v>
      </c>
      <c r="O172" s="26" t="s">
        <v>17</v>
      </c>
      <c r="P172" s="26">
        <v>3</v>
      </c>
      <c r="Q172" s="55"/>
      <c r="R172" s="55"/>
      <c r="S172" s="15"/>
    </row>
    <row r="173" spans="1:19" ht="12.75">
      <c r="A173" s="15" t="s">
        <v>134</v>
      </c>
      <c r="B173" s="26">
        <v>46</v>
      </c>
      <c r="C173" s="26" t="s">
        <v>17</v>
      </c>
      <c r="D173" s="26">
        <v>14</v>
      </c>
      <c r="E173" s="26">
        <v>21</v>
      </c>
      <c r="F173" s="26">
        <v>34</v>
      </c>
      <c r="G173" s="26">
        <v>6</v>
      </c>
      <c r="H173" s="26">
        <v>62</v>
      </c>
      <c r="I173" s="26" t="s">
        <v>17</v>
      </c>
      <c r="J173" s="26" t="s">
        <v>17</v>
      </c>
      <c r="K173" s="26" t="s">
        <v>17</v>
      </c>
      <c r="L173" s="26" t="s">
        <v>17</v>
      </c>
      <c r="M173" s="26" t="s">
        <v>17</v>
      </c>
      <c r="N173" s="26" t="s">
        <v>17</v>
      </c>
      <c r="O173" s="26" t="s">
        <v>17</v>
      </c>
      <c r="P173" s="26">
        <v>183</v>
      </c>
      <c r="Q173" s="55"/>
      <c r="R173" s="55"/>
      <c r="S173" s="15"/>
    </row>
    <row r="174" spans="1:35" ht="12.75">
      <c r="A174" s="15" t="s">
        <v>135</v>
      </c>
      <c r="B174" s="26">
        <v>28</v>
      </c>
      <c r="C174" s="26" t="s">
        <v>17</v>
      </c>
      <c r="D174" s="26">
        <v>12</v>
      </c>
      <c r="E174" s="26" t="s">
        <v>17</v>
      </c>
      <c r="F174" s="26">
        <v>36</v>
      </c>
      <c r="G174" s="26" t="s">
        <v>17</v>
      </c>
      <c r="H174" s="26">
        <v>11</v>
      </c>
      <c r="I174" s="26" t="s">
        <v>17</v>
      </c>
      <c r="J174" s="26" t="s">
        <v>17</v>
      </c>
      <c r="K174" s="26" t="s">
        <v>17</v>
      </c>
      <c r="L174" s="26" t="s">
        <v>17</v>
      </c>
      <c r="M174" s="26" t="s">
        <v>17</v>
      </c>
      <c r="N174" s="26" t="s">
        <v>17</v>
      </c>
      <c r="O174" s="26" t="s">
        <v>17</v>
      </c>
      <c r="P174" s="26">
        <v>87</v>
      </c>
      <c r="Q174" s="75"/>
      <c r="R174" s="75"/>
      <c r="S174" s="15"/>
      <c r="U174" s="1"/>
      <c r="W174" s="1"/>
      <c r="Y174" s="1"/>
      <c r="AI174" s="9"/>
    </row>
    <row r="175" spans="1:35" ht="12.75">
      <c r="A175" s="15" t="s">
        <v>136</v>
      </c>
      <c r="B175" s="26">
        <v>18</v>
      </c>
      <c r="C175" s="26">
        <v>1</v>
      </c>
      <c r="D175" s="26">
        <v>13</v>
      </c>
      <c r="E175" s="26">
        <v>8</v>
      </c>
      <c r="F175" s="26">
        <v>34</v>
      </c>
      <c r="G175" s="26">
        <v>2</v>
      </c>
      <c r="H175" s="26">
        <v>4</v>
      </c>
      <c r="I175" s="26" t="s">
        <v>17</v>
      </c>
      <c r="J175" s="26" t="s">
        <v>17</v>
      </c>
      <c r="K175" s="26" t="s">
        <v>17</v>
      </c>
      <c r="L175" s="26" t="s">
        <v>17</v>
      </c>
      <c r="M175" s="26" t="s">
        <v>17</v>
      </c>
      <c r="N175" s="26" t="s">
        <v>17</v>
      </c>
      <c r="O175" s="26" t="s">
        <v>17</v>
      </c>
      <c r="P175" s="26">
        <v>80</v>
      </c>
      <c r="Q175" s="75"/>
      <c r="R175" s="75"/>
      <c r="S175" s="15"/>
      <c r="U175" s="1"/>
      <c r="W175" s="1"/>
      <c r="Y175" s="1"/>
      <c r="AI175" s="1"/>
    </row>
    <row r="176" spans="1:35" ht="13.5">
      <c r="A176" s="15" t="s">
        <v>137</v>
      </c>
      <c r="B176" s="26">
        <v>2</v>
      </c>
      <c r="C176" s="26" t="s">
        <v>378</v>
      </c>
      <c r="D176" s="26">
        <v>1</v>
      </c>
      <c r="E176" s="26" t="s">
        <v>17</v>
      </c>
      <c r="F176" s="26" t="s">
        <v>17</v>
      </c>
      <c r="G176" s="26" t="s">
        <v>378</v>
      </c>
      <c r="H176" s="26" t="s">
        <v>378</v>
      </c>
      <c r="I176" s="26" t="s">
        <v>17</v>
      </c>
      <c r="J176" s="26" t="s">
        <v>17</v>
      </c>
      <c r="K176" s="26" t="s">
        <v>17</v>
      </c>
      <c r="L176" s="26" t="s">
        <v>17</v>
      </c>
      <c r="M176" s="26" t="s">
        <v>17</v>
      </c>
      <c r="N176" s="26" t="s">
        <v>17</v>
      </c>
      <c r="O176" s="26" t="s">
        <v>17</v>
      </c>
      <c r="P176" s="26">
        <v>4</v>
      </c>
      <c r="Q176" s="71"/>
      <c r="R176" s="70"/>
      <c r="S176" s="15"/>
      <c r="U176" s="1"/>
      <c r="W176" s="1"/>
      <c r="Y176" s="1"/>
      <c r="AI176" s="1"/>
    </row>
    <row r="177" spans="1:35" ht="12.75">
      <c r="A177" s="15" t="s">
        <v>50</v>
      </c>
      <c r="B177" s="26" t="s">
        <v>17</v>
      </c>
      <c r="C177" s="26" t="s">
        <v>17</v>
      </c>
      <c r="D177" s="26" t="s">
        <v>17</v>
      </c>
      <c r="E177" s="26" t="s">
        <v>17</v>
      </c>
      <c r="F177" s="26">
        <v>96</v>
      </c>
      <c r="G177" s="26" t="s">
        <v>17</v>
      </c>
      <c r="H177" s="26" t="s">
        <v>17</v>
      </c>
      <c r="I177" s="26" t="s">
        <v>17</v>
      </c>
      <c r="J177" s="26" t="s">
        <v>17</v>
      </c>
      <c r="K177" s="26" t="s">
        <v>17</v>
      </c>
      <c r="L177" s="26" t="s">
        <v>17</v>
      </c>
      <c r="M177" s="26" t="s">
        <v>17</v>
      </c>
      <c r="N177" s="26" t="s">
        <v>17</v>
      </c>
      <c r="O177" s="26" t="s">
        <v>17</v>
      </c>
      <c r="P177" s="26">
        <v>96</v>
      </c>
      <c r="Q177" s="75"/>
      <c r="R177" s="78"/>
      <c r="S177" s="15"/>
      <c r="U177" s="1"/>
      <c r="W177" s="1"/>
      <c r="Y177" s="1"/>
      <c r="AI177" s="1"/>
    </row>
    <row r="178" spans="1:19" ht="12.75">
      <c r="A178" s="15" t="s">
        <v>138</v>
      </c>
      <c r="B178" s="26" t="s">
        <v>17</v>
      </c>
      <c r="C178" s="26" t="s">
        <v>17</v>
      </c>
      <c r="D178" s="26" t="s">
        <v>17</v>
      </c>
      <c r="E178" s="26" t="s">
        <v>17</v>
      </c>
      <c r="F178" s="26" t="s">
        <v>17</v>
      </c>
      <c r="G178" s="26" t="s">
        <v>17</v>
      </c>
      <c r="H178" s="26" t="s">
        <v>17</v>
      </c>
      <c r="I178" s="26" t="s">
        <v>17</v>
      </c>
      <c r="J178" s="26" t="s">
        <v>17</v>
      </c>
      <c r="K178" s="26" t="s">
        <v>17</v>
      </c>
      <c r="L178" s="26" t="s">
        <v>17</v>
      </c>
      <c r="M178" s="26" t="s">
        <v>17</v>
      </c>
      <c r="N178" s="26">
        <v>60</v>
      </c>
      <c r="O178" s="26">
        <v>96</v>
      </c>
      <c r="P178" s="26">
        <v>155</v>
      </c>
      <c r="Q178" s="75"/>
      <c r="R178" s="75"/>
      <c r="S178" s="15"/>
    </row>
    <row r="179" spans="1:19" ht="12.75">
      <c r="A179" s="15" t="s">
        <v>139</v>
      </c>
      <c r="B179" s="26">
        <v>59</v>
      </c>
      <c r="C179" s="26" t="s">
        <v>17</v>
      </c>
      <c r="D179" s="26">
        <v>2</v>
      </c>
      <c r="E179" s="26" t="s">
        <v>17</v>
      </c>
      <c r="F179" s="26">
        <v>9</v>
      </c>
      <c r="G179" s="26" t="s">
        <v>17</v>
      </c>
      <c r="H179" s="26" t="s">
        <v>17</v>
      </c>
      <c r="I179" s="26" t="s">
        <v>17</v>
      </c>
      <c r="J179" s="26" t="s">
        <v>17</v>
      </c>
      <c r="K179" s="26" t="s">
        <v>17</v>
      </c>
      <c r="L179" s="26" t="s">
        <v>17</v>
      </c>
      <c r="M179" s="26" t="s">
        <v>17</v>
      </c>
      <c r="N179" s="26" t="s">
        <v>17</v>
      </c>
      <c r="O179" s="26" t="s">
        <v>17</v>
      </c>
      <c r="P179" s="26">
        <v>70</v>
      </c>
      <c r="Q179" s="75"/>
      <c r="R179" s="75"/>
      <c r="S179" s="15"/>
    </row>
    <row r="180" spans="1:19" ht="12.75">
      <c r="A180" s="15" t="s">
        <v>140</v>
      </c>
      <c r="B180" s="26" t="s">
        <v>17</v>
      </c>
      <c r="C180" s="26" t="s">
        <v>17</v>
      </c>
      <c r="D180" s="26" t="s">
        <v>17</v>
      </c>
      <c r="E180" s="26" t="s">
        <v>17</v>
      </c>
      <c r="F180" s="26" t="s">
        <v>17</v>
      </c>
      <c r="G180" s="26" t="s">
        <v>17</v>
      </c>
      <c r="H180" s="26" t="s">
        <v>17</v>
      </c>
      <c r="I180" s="26" t="s">
        <v>17</v>
      </c>
      <c r="J180" s="26" t="s">
        <v>17</v>
      </c>
      <c r="K180" s="26" t="s">
        <v>17</v>
      </c>
      <c r="L180" s="26" t="s">
        <v>17</v>
      </c>
      <c r="M180" s="26">
        <v>12</v>
      </c>
      <c r="N180" s="26">
        <v>4</v>
      </c>
      <c r="O180" s="26">
        <v>54</v>
      </c>
      <c r="P180" s="26">
        <v>71</v>
      </c>
      <c r="Q180" s="75"/>
      <c r="R180" s="75"/>
      <c r="S180" s="15"/>
    </row>
    <row r="181" spans="1:35" ht="12.75">
      <c r="A181" s="15" t="s">
        <v>141</v>
      </c>
      <c r="B181" s="26" t="s">
        <v>17</v>
      </c>
      <c r="C181" s="26" t="s">
        <v>17</v>
      </c>
      <c r="D181" s="26" t="s">
        <v>17</v>
      </c>
      <c r="E181" s="26" t="s">
        <v>17</v>
      </c>
      <c r="F181" s="26" t="s">
        <v>17</v>
      </c>
      <c r="G181" s="26" t="s">
        <v>17</v>
      </c>
      <c r="H181" s="26" t="s">
        <v>17</v>
      </c>
      <c r="I181" s="26" t="s">
        <v>17</v>
      </c>
      <c r="J181" s="26" t="s">
        <v>17</v>
      </c>
      <c r="K181" s="26" t="s">
        <v>17</v>
      </c>
      <c r="L181" s="26" t="s">
        <v>17</v>
      </c>
      <c r="M181" s="26">
        <v>152</v>
      </c>
      <c r="N181" s="26">
        <v>8</v>
      </c>
      <c r="O181" s="26">
        <v>202</v>
      </c>
      <c r="P181" s="26">
        <v>363</v>
      </c>
      <c r="Q181" s="75"/>
      <c r="R181" s="75"/>
      <c r="S181" s="15"/>
      <c r="AI181" s="6"/>
    </row>
    <row r="182" spans="1:19" ht="12.75">
      <c r="A182" s="15" t="s">
        <v>142</v>
      </c>
      <c r="B182" s="26" t="s">
        <v>17</v>
      </c>
      <c r="C182" s="26" t="s">
        <v>17</v>
      </c>
      <c r="D182" s="26" t="s">
        <v>17</v>
      </c>
      <c r="E182" s="26" t="s">
        <v>17</v>
      </c>
      <c r="F182" s="26" t="s">
        <v>17</v>
      </c>
      <c r="G182" s="26" t="s">
        <v>17</v>
      </c>
      <c r="H182" s="26" t="s">
        <v>17</v>
      </c>
      <c r="I182" s="26" t="s">
        <v>17</v>
      </c>
      <c r="J182" s="26" t="s">
        <v>17</v>
      </c>
      <c r="K182" s="26" t="s">
        <v>17</v>
      </c>
      <c r="L182" s="26" t="s">
        <v>17</v>
      </c>
      <c r="M182" s="26">
        <v>8</v>
      </c>
      <c r="N182" s="26">
        <v>6</v>
      </c>
      <c r="O182" s="26">
        <v>39</v>
      </c>
      <c r="P182" s="26">
        <v>54</v>
      </c>
      <c r="Q182" s="75"/>
      <c r="R182" s="75"/>
      <c r="S182" s="15"/>
    </row>
    <row r="183" spans="1:19" ht="13.5">
      <c r="A183" s="15" t="s">
        <v>143</v>
      </c>
      <c r="B183" s="26">
        <v>3</v>
      </c>
      <c r="C183" s="26" t="s">
        <v>378</v>
      </c>
      <c r="D183" s="26">
        <v>2</v>
      </c>
      <c r="E183" s="26" t="s">
        <v>17</v>
      </c>
      <c r="F183" s="26">
        <v>0</v>
      </c>
      <c r="G183" s="26" t="s">
        <v>17</v>
      </c>
      <c r="H183" s="26" t="s">
        <v>17</v>
      </c>
      <c r="I183" s="26" t="s">
        <v>17</v>
      </c>
      <c r="J183" s="26" t="s">
        <v>17</v>
      </c>
      <c r="K183" s="26" t="s">
        <v>17</v>
      </c>
      <c r="L183" s="26" t="s">
        <v>17</v>
      </c>
      <c r="M183" s="26" t="s">
        <v>17</v>
      </c>
      <c r="N183" s="26" t="s">
        <v>17</v>
      </c>
      <c r="O183" s="26" t="s">
        <v>17</v>
      </c>
      <c r="P183" s="26">
        <v>6</v>
      </c>
      <c r="Q183" s="71"/>
      <c r="R183" s="71"/>
      <c r="S183" s="15"/>
    </row>
    <row r="184" spans="1:19" ht="13.5">
      <c r="A184" s="15" t="s">
        <v>173</v>
      </c>
      <c r="B184" s="26">
        <v>10</v>
      </c>
      <c r="C184" s="26" t="s">
        <v>17</v>
      </c>
      <c r="D184" s="26">
        <v>8</v>
      </c>
      <c r="E184" s="26" t="s">
        <v>17</v>
      </c>
      <c r="F184" s="26">
        <v>7</v>
      </c>
      <c r="G184" s="26" t="s">
        <v>17</v>
      </c>
      <c r="H184" s="26" t="s">
        <v>17</v>
      </c>
      <c r="I184" s="26" t="s">
        <v>17</v>
      </c>
      <c r="J184" s="26" t="s">
        <v>17</v>
      </c>
      <c r="K184" s="26" t="s">
        <v>17</v>
      </c>
      <c r="L184" s="26" t="s">
        <v>17</v>
      </c>
      <c r="M184" s="26" t="s">
        <v>17</v>
      </c>
      <c r="N184" s="26" t="s">
        <v>17</v>
      </c>
      <c r="O184" s="26" t="s">
        <v>17</v>
      </c>
      <c r="P184" s="26">
        <v>26</v>
      </c>
      <c r="Q184" s="71"/>
      <c r="R184" s="71"/>
      <c r="S184" s="72"/>
    </row>
    <row r="185" spans="1:19" ht="12.75">
      <c r="A185" s="15" t="s">
        <v>144</v>
      </c>
      <c r="B185" s="26">
        <v>245</v>
      </c>
      <c r="C185" s="26">
        <v>12</v>
      </c>
      <c r="D185" s="26">
        <v>67</v>
      </c>
      <c r="E185" s="26">
        <v>10</v>
      </c>
      <c r="F185" s="26">
        <v>116</v>
      </c>
      <c r="G185" s="26">
        <v>2</v>
      </c>
      <c r="H185" s="26">
        <v>5</v>
      </c>
      <c r="I185" s="26" t="s">
        <v>17</v>
      </c>
      <c r="J185" s="26" t="s">
        <v>17</v>
      </c>
      <c r="K185" s="26" t="s">
        <v>17</v>
      </c>
      <c r="L185" s="26" t="s">
        <v>17</v>
      </c>
      <c r="M185" s="26" t="s">
        <v>17</v>
      </c>
      <c r="N185" s="26" t="s">
        <v>17</v>
      </c>
      <c r="O185" s="26" t="s">
        <v>17</v>
      </c>
      <c r="P185" s="26">
        <v>457</v>
      </c>
      <c r="Q185" s="72"/>
      <c r="R185" s="72"/>
      <c r="S185" s="15"/>
    </row>
    <row r="186" spans="1:19" ht="12.75">
      <c r="A186" s="15" t="s">
        <v>174</v>
      </c>
      <c r="B186" s="26">
        <v>5</v>
      </c>
      <c r="C186" s="26" t="s">
        <v>17</v>
      </c>
      <c r="D186" s="26" t="s">
        <v>17</v>
      </c>
      <c r="E186" s="26" t="s">
        <v>17</v>
      </c>
      <c r="F186" s="26" t="s">
        <v>17</v>
      </c>
      <c r="G186" s="26" t="s">
        <v>17</v>
      </c>
      <c r="H186" s="26" t="s">
        <v>17</v>
      </c>
      <c r="I186" s="26" t="s">
        <v>17</v>
      </c>
      <c r="J186" s="26" t="s">
        <v>17</v>
      </c>
      <c r="K186" s="26" t="s">
        <v>17</v>
      </c>
      <c r="L186" s="26" t="s">
        <v>17</v>
      </c>
      <c r="M186" s="26" t="s">
        <v>17</v>
      </c>
      <c r="N186" s="26" t="s">
        <v>17</v>
      </c>
      <c r="O186" s="26" t="s">
        <v>17</v>
      </c>
      <c r="P186" s="26">
        <v>5</v>
      </c>
      <c r="Q186" s="72"/>
      <c r="R186" s="72"/>
      <c r="S186" s="15"/>
    </row>
    <row r="187" spans="1:19" ht="12.75">
      <c r="A187" s="15" t="s">
        <v>145</v>
      </c>
      <c r="B187" s="26" t="s">
        <v>17</v>
      </c>
      <c r="C187" s="26" t="s">
        <v>17</v>
      </c>
      <c r="D187" s="26">
        <v>3</v>
      </c>
      <c r="E187" s="26" t="s">
        <v>17</v>
      </c>
      <c r="F187" s="26">
        <v>61</v>
      </c>
      <c r="G187" s="26" t="s">
        <v>17</v>
      </c>
      <c r="H187" s="26" t="s">
        <v>17</v>
      </c>
      <c r="I187" s="26" t="s">
        <v>17</v>
      </c>
      <c r="J187" s="26" t="s">
        <v>17</v>
      </c>
      <c r="K187" s="26" t="s">
        <v>17</v>
      </c>
      <c r="L187" s="26" t="s">
        <v>17</v>
      </c>
      <c r="M187" s="26" t="s">
        <v>17</v>
      </c>
      <c r="N187" s="26" t="s">
        <v>17</v>
      </c>
      <c r="O187" s="26" t="s">
        <v>17</v>
      </c>
      <c r="P187" s="26">
        <v>64</v>
      </c>
      <c r="Q187" s="76"/>
      <c r="R187" s="76"/>
      <c r="S187" s="15"/>
    </row>
    <row r="188" spans="1:19" ht="12.75">
      <c r="A188" s="15" t="s">
        <v>146</v>
      </c>
      <c r="B188" s="26">
        <v>3</v>
      </c>
      <c r="C188" s="26" t="s">
        <v>17</v>
      </c>
      <c r="D188" s="26">
        <v>1</v>
      </c>
      <c r="E188" s="26" t="s">
        <v>17</v>
      </c>
      <c r="F188" s="26" t="s">
        <v>17</v>
      </c>
      <c r="G188" s="26" t="s">
        <v>17</v>
      </c>
      <c r="H188" s="26" t="s">
        <v>17</v>
      </c>
      <c r="I188" s="26" t="s">
        <v>17</v>
      </c>
      <c r="J188" s="26" t="s">
        <v>17</v>
      </c>
      <c r="K188" s="26" t="s">
        <v>17</v>
      </c>
      <c r="L188" s="26" t="s">
        <v>17</v>
      </c>
      <c r="M188" s="26" t="s">
        <v>17</v>
      </c>
      <c r="N188" s="26" t="s">
        <v>17</v>
      </c>
      <c r="O188" s="26" t="s">
        <v>17</v>
      </c>
      <c r="P188" s="26">
        <v>5</v>
      </c>
      <c r="Q188" s="75"/>
      <c r="R188" s="75"/>
      <c r="S188" s="15"/>
    </row>
    <row r="189" spans="1:19" ht="12.75">
      <c r="A189" s="15" t="s">
        <v>147</v>
      </c>
      <c r="B189" s="26" t="s">
        <v>17</v>
      </c>
      <c r="C189" s="26" t="s">
        <v>17</v>
      </c>
      <c r="D189" s="26" t="s">
        <v>17</v>
      </c>
      <c r="E189" s="26" t="s">
        <v>17</v>
      </c>
      <c r="F189" s="26" t="s">
        <v>17</v>
      </c>
      <c r="G189" s="26" t="s">
        <v>17</v>
      </c>
      <c r="H189" s="26" t="s">
        <v>17</v>
      </c>
      <c r="I189" s="26" t="s">
        <v>17</v>
      </c>
      <c r="J189" s="26" t="s">
        <v>17</v>
      </c>
      <c r="K189" s="26" t="s">
        <v>17</v>
      </c>
      <c r="L189" s="26" t="s">
        <v>17</v>
      </c>
      <c r="M189" s="26" t="s">
        <v>17</v>
      </c>
      <c r="N189" s="26">
        <v>31</v>
      </c>
      <c r="O189" s="26">
        <v>52</v>
      </c>
      <c r="P189" s="26">
        <v>83</v>
      </c>
      <c r="Q189" s="75"/>
      <c r="R189" s="75"/>
      <c r="S189" s="15"/>
    </row>
    <row r="190" spans="1:19" ht="12.75">
      <c r="A190" s="15" t="s">
        <v>148</v>
      </c>
      <c r="B190" s="26" t="s">
        <v>17</v>
      </c>
      <c r="C190" s="26" t="s">
        <v>17</v>
      </c>
      <c r="D190" s="26" t="s">
        <v>17</v>
      </c>
      <c r="E190" s="26" t="s">
        <v>17</v>
      </c>
      <c r="F190" s="26" t="s">
        <v>17</v>
      </c>
      <c r="G190" s="26" t="s">
        <v>17</v>
      </c>
      <c r="H190" s="26" t="s">
        <v>17</v>
      </c>
      <c r="I190" s="26" t="s">
        <v>378</v>
      </c>
      <c r="J190" s="26">
        <v>5</v>
      </c>
      <c r="K190" s="26" t="s">
        <v>17</v>
      </c>
      <c r="L190" s="26" t="s">
        <v>17</v>
      </c>
      <c r="M190" s="26" t="s">
        <v>17</v>
      </c>
      <c r="N190" s="26" t="s">
        <v>17</v>
      </c>
      <c r="O190" s="26" t="s">
        <v>17</v>
      </c>
      <c r="P190" s="26">
        <v>6</v>
      </c>
      <c r="Q190" s="75"/>
      <c r="R190" s="75"/>
      <c r="S190" s="15"/>
    </row>
    <row r="191" spans="1:19" ht="12.75">
      <c r="A191" s="1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75"/>
      <c r="R191" s="75"/>
      <c r="S191" s="15"/>
    </row>
    <row r="192" spans="1:19" ht="13.5">
      <c r="A192" s="30" t="s">
        <v>240</v>
      </c>
      <c r="B192" s="98">
        <v>419</v>
      </c>
      <c r="C192" s="98">
        <v>14</v>
      </c>
      <c r="D192" s="98">
        <v>123</v>
      </c>
      <c r="E192" s="98">
        <v>40</v>
      </c>
      <c r="F192" s="98">
        <v>397</v>
      </c>
      <c r="G192" s="98">
        <v>10</v>
      </c>
      <c r="H192" s="98">
        <v>83</v>
      </c>
      <c r="I192" s="98" t="s">
        <v>378</v>
      </c>
      <c r="J192" s="98">
        <v>5</v>
      </c>
      <c r="K192" s="98" t="s">
        <v>17</v>
      </c>
      <c r="L192" s="98" t="s">
        <v>17</v>
      </c>
      <c r="M192" s="98">
        <v>173</v>
      </c>
      <c r="N192" s="98">
        <v>110</v>
      </c>
      <c r="O192" s="98">
        <v>443</v>
      </c>
      <c r="P192" s="97">
        <v>1817</v>
      </c>
      <c r="Q192" s="75"/>
      <c r="R192" s="75"/>
      <c r="S192" s="15"/>
    </row>
    <row r="193" spans="1:19" ht="13.5">
      <c r="A193" s="15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75"/>
      <c r="R193" s="75"/>
      <c r="S193" s="15"/>
    </row>
    <row r="194" spans="1:19" ht="13.5">
      <c r="A194" s="30" t="s">
        <v>168</v>
      </c>
      <c r="B194" s="97">
        <v>32100</v>
      </c>
      <c r="C194" s="97">
        <v>1439</v>
      </c>
      <c r="D194" s="97">
        <v>20787</v>
      </c>
      <c r="E194" s="97">
        <v>3394</v>
      </c>
      <c r="F194" s="97">
        <v>47156</v>
      </c>
      <c r="G194" s="97">
        <v>1084</v>
      </c>
      <c r="H194" s="97">
        <v>3867</v>
      </c>
      <c r="I194" s="98">
        <v>964</v>
      </c>
      <c r="J194" s="98">
        <v>73</v>
      </c>
      <c r="K194" s="98">
        <v>13</v>
      </c>
      <c r="L194" s="98">
        <v>1</v>
      </c>
      <c r="M194" s="97">
        <v>6267</v>
      </c>
      <c r="N194" s="97">
        <v>2768</v>
      </c>
      <c r="O194" s="97">
        <v>49162</v>
      </c>
      <c r="P194" s="97">
        <v>169075</v>
      </c>
      <c r="Q194" s="55"/>
      <c r="R194" s="28"/>
      <c r="S194" s="15"/>
    </row>
    <row r="195" spans="1:19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55"/>
      <c r="R195" s="55"/>
      <c r="S195" s="15"/>
    </row>
    <row r="196" spans="1:19" ht="12.75">
      <c r="A196" s="43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55"/>
      <c r="R196" s="55"/>
      <c r="S196" s="15"/>
    </row>
    <row r="197" spans="1:19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55"/>
      <c r="R197" s="55"/>
      <c r="S197" s="15"/>
    </row>
    <row r="198" spans="1:19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75"/>
      <c r="R198" s="75"/>
      <c r="S198" s="72"/>
    </row>
    <row r="199" spans="1:19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75"/>
      <c r="R199" s="75"/>
      <c r="S199" s="72"/>
    </row>
    <row r="200" spans="1:19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75"/>
      <c r="R200" s="75"/>
      <c r="S200" s="72"/>
    </row>
    <row r="201" spans="17:19" ht="12.75">
      <c r="Q201" s="75"/>
      <c r="R201" s="75"/>
      <c r="S201" s="72"/>
    </row>
    <row r="202" spans="17:19" ht="13.5">
      <c r="Q202" s="71"/>
      <c r="R202" s="70"/>
      <c r="S202" s="72"/>
    </row>
    <row r="203" spans="17:19" ht="12.75">
      <c r="Q203" s="75"/>
      <c r="R203" s="78"/>
      <c r="S203" s="72"/>
    </row>
    <row r="204" spans="17:19" ht="12.75">
      <c r="Q204" s="75"/>
      <c r="R204" s="78"/>
      <c r="S204" s="72"/>
    </row>
    <row r="205" spans="17:19" ht="12.75">
      <c r="Q205" s="75"/>
      <c r="R205" s="75"/>
      <c r="S205" s="72"/>
    </row>
    <row r="206" spans="16:19" ht="12.75">
      <c r="P206" s="79"/>
      <c r="Q206" s="55"/>
      <c r="R206" s="55"/>
      <c r="S206" s="15"/>
    </row>
    <row r="207" spans="16:19" ht="12.75">
      <c r="P207" s="79"/>
      <c r="Q207" s="55"/>
      <c r="R207" s="55"/>
      <c r="S207" s="15"/>
    </row>
    <row r="208" spans="16:19" ht="12.75">
      <c r="P208" s="79"/>
      <c r="Q208" s="55"/>
      <c r="R208" s="55"/>
      <c r="S208" s="15"/>
    </row>
    <row r="209" spans="16:19" ht="12.75">
      <c r="P209" s="79"/>
      <c r="Q209" s="55"/>
      <c r="R209" s="55"/>
      <c r="S209" s="15"/>
    </row>
    <row r="210" spans="16:19" ht="12.75">
      <c r="P210" s="79"/>
      <c r="Q210" s="55"/>
      <c r="R210" s="55"/>
      <c r="S210" s="15"/>
    </row>
    <row r="211" spans="16:35" ht="12.75">
      <c r="P211" s="79"/>
      <c r="Q211" s="55"/>
      <c r="R211" s="55"/>
      <c r="S211" s="15"/>
      <c r="AI211" s="1"/>
    </row>
    <row r="212" spans="16:35" ht="12.75">
      <c r="P212" s="79"/>
      <c r="Q212" s="55"/>
      <c r="R212" s="55"/>
      <c r="S212" s="15"/>
      <c r="AI212" s="9"/>
    </row>
    <row r="213" spans="16:35" ht="12.75">
      <c r="P213" s="79"/>
      <c r="Q213" s="55"/>
      <c r="R213" s="55"/>
      <c r="S213" s="15"/>
      <c r="V213" s="2"/>
      <c r="AG213" s="2"/>
      <c r="AI213" s="9"/>
    </row>
    <row r="214" spans="16:19" ht="12.75">
      <c r="P214" s="79"/>
      <c r="Q214" s="55"/>
      <c r="R214" s="55"/>
      <c r="S214" s="15"/>
    </row>
    <row r="215" spans="16:35" ht="12.75">
      <c r="P215" s="79"/>
      <c r="Q215" s="55"/>
      <c r="R215" s="55"/>
      <c r="S215" s="15"/>
      <c r="U215" s="1"/>
      <c r="V215" s="1"/>
      <c r="W215" s="1"/>
      <c r="X215" s="1"/>
      <c r="Y215" s="1"/>
      <c r="Z215" s="1"/>
      <c r="AA215" s="1"/>
      <c r="AF215" s="1"/>
      <c r="AG215" s="1"/>
      <c r="AH215" s="1"/>
      <c r="AI215" s="1"/>
    </row>
    <row r="216" spans="16:19" ht="12.75">
      <c r="P216" s="79"/>
      <c r="Q216" s="55"/>
      <c r="R216" s="55"/>
      <c r="S216" s="15"/>
    </row>
    <row r="217" spans="16:19" ht="12.75">
      <c r="P217" s="79"/>
      <c r="Q217" s="55"/>
      <c r="R217" s="55"/>
      <c r="S217" s="15"/>
    </row>
    <row r="218" spans="16:19" ht="12.75">
      <c r="P218" s="79"/>
      <c r="Q218" s="55"/>
      <c r="R218" s="55"/>
      <c r="S218" s="15"/>
    </row>
    <row r="219" spans="17:19" ht="12.75">
      <c r="Q219" s="55"/>
      <c r="R219" s="55"/>
      <c r="S219" s="15"/>
    </row>
    <row r="220" spans="17:19" ht="12.75">
      <c r="Q220" s="55"/>
      <c r="R220" s="55"/>
      <c r="S220" s="15"/>
    </row>
    <row r="221" spans="17:19" ht="12.75">
      <c r="Q221" s="55"/>
      <c r="R221" s="55"/>
      <c r="S221" s="15"/>
    </row>
    <row r="222" spans="17:19" ht="12.75">
      <c r="Q222" s="55"/>
      <c r="R222" s="55"/>
      <c r="S222" s="15"/>
    </row>
    <row r="223" spans="17:19" ht="12.75">
      <c r="Q223" s="55"/>
      <c r="R223" s="55"/>
      <c r="S223" s="15"/>
    </row>
    <row r="224" spans="17:19" ht="12.75">
      <c r="Q224" s="55"/>
      <c r="R224" s="55"/>
      <c r="S224" s="15"/>
    </row>
    <row r="225" spans="17:19" ht="12.75">
      <c r="Q225" s="55"/>
      <c r="R225" s="55"/>
      <c r="S225" s="15"/>
    </row>
    <row r="226" spans="17:19" ht="12.75">
      <c r="Q226" s="55"/>
      <c r="R226" s="55"/>
      <c r="S226" s="15"/>
    </row>
    <row r="227" spans="17:19" ht="12.75">
      <c r="Q227" s="15"/>
      <c r="R227" s="15"/>
      <c r="S227" s="15"/>
    </row>
    <row r="228" spans="17:19" ht="12.75">
      <c r="Q228" s="15"/>
      <c r="R228" s="15"/>
      <c r="S228" s="15"/>
    </row>
    <row r="229" spans="17:19" ht="12.75">
      <c r="Q229" s="18"/>
      <c r="R229" s="18"/>
      <c r="S229" s="15"/>
    </row>
    <row r="230" spans="17:19" ht="12.75">
      <c r="Q230" s="55"/>
      <c r="R230" s="28"/>
      <c r="S230" s="15"/>
    </row>
    <row r="231" spans="17:19" ht="12.75">
      <c r="Q231" s="55"/>
      <c r="R231" s="55"/>
      <c r="S231" s="15"/>
    </row>
    <row r="232" spans="17:19" ht="12.75">
      <c r="Q232" s="55"/>
      <c r="R232" s="55"/>
      <c r="S232" s="15"/>
    </row>
    <row r="233" spans="17:19" ht="12.75">
      <c r="Q233" s="55"/>
      <c r="R233" s="55"/>
      <c r="S233" s="15"/>
    </row>
    <row r="234" spans="17:19" ht="12.75">
      <c r="Q234" s="55"/>
      <c r="R234" s="55"/>
      <c r="S234" s="15"/>
    </row>
    <row r="235" spans="17:19" ht="12.75">
      <c r="Q235" s="55"/>
      <c r="R235" s="55"/>
      <c r="S235" s="15"/>
    </row>
    <row r="236" spans="17:19" ht="12.75">
      <c r="Q236" s="75"/>
      <c r="R236" s="75"/>
      <c r="S236" s="72"/>
    </row>
    <row r="237" spans="17:19" ht="12.75">
      <c r="Q237" s="75"/>
      <c r="R237" s="75"/>
      <c r="S237" s="72"/>
    </row>
    <row r="238" spans="17:19" ht="12.75">
      <c r="Q238" s="75"/>
      <c r="R238" s="75"/>
      <c r="S238" s="72"/>
    </row>
    <row r="239" spans="17:19" ht="12.75">
      <c r="Q239" s="75"/>
      <c r="R239" s="78"/>
      <c r="S239" s="72"/>
    </row>
    <row r="240" spans="17:19" ht="12.75">
      <c r="Q240" s="75"/>
      <c r="R240" s="75"/>
      <c r="S240" s="72"/>
    </row>
    <row r="241" spans="17:19" ht="13.5">
      <c r="Q241" s="71"/>
      <c r="R241" s="70"/>
      <c r="S241" s="72"/>
    </row>
    <row r="242" spans="17:19" ht="12.75">
      <c r="Q242" s="75"/>
      <c r="R242" s="75"/>
      <c r="S242" s="72"/>
    </row>
    <row r="243" spans="17:19" ht="13.5">
      <c r="Q243" s="71"/>
      <c r="R243" s="70"/>
      <c r="S243" s="72"/>
    </row>
    <row r="244" spans="17:19" ht="12.75">
      <c r="Q244" s="72"/>
      <c r="R244" s="72"/>
      <c r="S244" s="72"/>
    </row>
    <row r="245" spans="17:19" ht="12.75">
      <c r="Q245" s="72"/>
      <c r="R245" s="72"/>
      <c r="S245" s="72"/>
    </row>
    <row r="246" spans="17:19" ht="12.75">
      <c r="Q246" s="72"/>
      <c r="R246" s="72"/>
      <c r="S246" s="72"/>
    </row>
    <row r="247" spans="17:19" ht="12.75">
      <c r="Q247" s="72"/>
      <c r="R247" s="72"/>
      <c r="S247" s="72"/>
    </row>
    <row r="248" spans="17:19" ht="12.75">
      <c r="Q248" s="72"/>
      <c r="R248" s="72"/>
      <c r="S248" s="72"/>
    </row>
    <row r="249" spans="17:19" ht="12.75">
      <c r="Q249" s="15"/>
      <c r="R249" s="15"/>
      <c r="S249" s="1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Paul Toland</cp:lastModifiedBy>
  <cp:lastPrinted>2009-12-08T09:07:46Z</cp:lastPrinted>
  <dcterms:created xsi:type="dcterms:W3CDTF">2009-11-03T09:33:41Z</dcterms:created>
  <dcterms:modified xsi:type="dcterms:W3CDTF">2013-10-25T08:11:54Z</dcterms:modified>
  <cp:category/>
  <cp:version/>
  <cp:contentType/>
  <cp:contentStatus/>
</cp:coreProperties>
</file>